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1773_muni_cz/Documents/2025/06-Vestavba_pavilonuA8/OVZ/Výkazy výměr k nacenění/"/>
    </mc:Choice>
  </mc:AlternateContent>
  <xr:revisionPtr revIDLastSave="4" documentId="13_ncr:1_{7A5D0E07-6A5C-4163-9064-A18837494259}" xr6:coauthVersionLast="47" xr6:coauthVersionMax="47" xr10:uidLastSave="{D5231DE2-1479-499A-B1A6-5FBC4FF9F66A}"/>
  <workbookProtection workbookAlgorithmName="SHA-512" workbookHashValue="7znR1jUW7OC31h2EKC9HFc+851/rYUg/+2Nro4GssD03VqH3tqW8tLCUSv/tqPHjwuAmMfF2stPMWXiU+NUWLA==" workbookSaltValue="B5tzb3E/FWz9gf1Z6zA6mA==" workbookSpinCount="100000" lockStructure="1"/>
  <bookViews>
    <workbookView xWindow="2190" yWindow="420" windowWidth="23010" windowHeight="1608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1 D.1.4.1.1 Pol" sheetId="12" r:id="rId4"/>
    <sheet name="D.1.4.1 D.1.4.1.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'D.1.4.1 D.1.4.1.1 Pol'!$1:$7</definedName>
    <definedName name="_xlnm.Print_Titles" localSheetId="4">'D.1.4.1 D.1.4.1.2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'D.1.4.1 D.1.4.1.1 Pol'!$A$1:$Y$273</definedName>
    <definedName name="_xlnm.Print_Area" localSheetId="4">'D.1.4.1 D.1.4.1.2 Pol'!$A$1:$Y$143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BA139" i="13"/>
  <c r="BA137" i="13"/>
  <c r="BA131" i="13"/>
  <c r="BA128" i="13"/>
  <c r="BA123" i="13"/>
  <c r="G9" i="13"/>
  <c r="I9" i="13"/>
  <c r="K9" i="13"/>
  <c r="M9" i="13"/>
  <c r="O9" i="13"/>
  <c r="Q9" i="13"/>
  <c r="V9" i="13"/>
  <c r="G14" i="13"/>
  <c r="M14" i="13" s="1"/>
  <c r="I14" i="13"/>
  <c r="K14" i="13"/>
  <c r="O14" i="13"/>
  <c r="Q14" i="13"/>
  <c r="V14" i="13"/>
  <c r="G17" i="13"/>
  <c r="I17" i="13"/>
  <c r="K17" i="13"/>
  <c r="O17" i="13"/>
  <c r="Q17" i="13"/>
  <c r="V17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7" i="13"/>
  <c r="M27" i="13" s="1"/>
  <c r="I27" i="13"/>
  <c r="K27" i="13"/>
  <c r="O27" i="13"/>
  <c r="Q27" i="13"/>
  <c r="V27" i="13"/>
  <c r="G32" i="13"/>
  <c r="M32" i="13" s="1"/>
  <c r="I32" i="13"/>
  <c r="K32" i="13"/>
  <c r="O32" i="13"/>
  <c r="Q32" i="13"/>
  <c r="Q8" i="13" s="1"/>
  <c r="V32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45" i="13"/>
  <c r="M45" i="13" s="1"/>
  <c r="I45" i="13"/>
  <c r="K45" i="13"/>
  <c r="O45" i="13"/>
  <c r="Q45" i="13"/>
  <c r="V45" i="13"/>
  <c r="G48" i="13"/>
  <c r="M48" i="13" s="1"/>
  <c r="I48" i="13"/>
  <c r="K48" i="13"/>
  <c r="O48" i="13"/>
  <c r="Q48" i="13"/>
  <c r="V48" i="13"/>
  <c r="K49" i="13"/>
  <c r="V49" i="13"/>
  <c r="G50" i="13"/>
  <c r="M50" i="13" s="1"/>
  <c r="M49" i="13" s="1"/>
  <c r="I50" i="13"/>
  <c r="I49" i="13" s="1"/>
  <c r="K50" i="13"/>
  <c r="O50" i="13"/>
  <c r="O49" i="13" s="1"/>
  <c r="Q50" i="13"/>
  <c r="Q49" i="13" s="1"/>
  <c r="V50" i="13"/>
  <c r="G53" i="13"/>
  <c r="O53" i="13"/>
  <c r="G54" i="13"/>
  <c r="I54" i="13"/>
  <c r="I53" i="13" s="1"/>
  <c r="K54" i="13"/>
  <c r="K53" i="13" s="1"/>
  <c r="M54" i="13"/>
  <c r="M53" i="13" s="1"/>
  <c r="O54" i="13"/>
  <c r="Q54" i="13"/>
  <c r="Q53" i="13" s="1"/>
  <c r="V54" i="13"/>
  <c r="V53" i="13" s="1"/>
  <c r="G58" i="13"/>
  <c r="I58" i="13"/>
  <c r="K58" i="13"/>
  <c r="O58" i="13"/>
  <c r="O57" i="13" s="1"/>
  <c r="Q58" i="13"/>
  <c r="V58" i="13"/>
  <c r="G60" i="13"/>
  <c r="M60" i="13" s="1"/>
  <c r="I60" i="13"/>
  <c r="K60" i="13"/>
  <c r="O60" i="13"/>
  <c r="Q60" i="13"/>
  <c r="V60" i="13"/>
  <c r="G62" i="13"/>
  <c r="M62" i="13" s="1"/>
  <c r="I62" i="13"/>
  <c r="K62" i="13"/>
  <c r="K57" i="13" s="1"/>
  <c r="O62" i="13"/>
  <c r="Q62" i="13"/>
  <c r="V62" i="13"/>
  <c r="V57" i="13" s="1"/>
  <c r="K63" i="13"/>
  <c r="G64" i="13"/>
  <c r="M64" i="13" s="1"/>
  <c r="M63" i="13" s="1"/>
  <c r="I64" i="13"/>
  <c r="I63" i="13" s="1"/>
  <c r="K64" i="13"/>
  <c r="O64" i="13"/>
  <c r="O63" i="13" s="1"/>
  <c r="Q64" i="13"/>
  <c r="Q63" i="13" s="1"/>
  <c r="V64" i="13"/>
  <c r="V63" i="13" s="1"/>
  <c r="G66" i="13"/>
  <c r="I66" i="13"/>
  <c r="K66" i="13"/>
  <c r="M66" i="13"/>
  <c r="O66" i="13"/>
  <c r="Q66" i="13"/>
  <c r="V66" i="13"/>
  <c r="G68" i="13"/>
  <c r="M68" i="13" s="1"/>
  <c r="I68" i="13"/>
  <c r="K68" i="13"/>
  <c r="O68" i="13"/>
  <c r="Q68" i="13"/>
  <c r="V68" i="13"/>
  <c r="G70" i="13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1" i="13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G87" i="13"/>
  <c r="M87" i="13" s="1"/>
  <c r="I87" i="13"/>
  <c r="K87" i="13"/>
  <c r="O87" i="13"/>
  <c r="Q87" i="13"/>
  <c r="V87" i="13"/>
  <c r="G88" i="13"/>
  <c r="I88" i="13"/>
  <c r="K88" i="13"/>
  <c r="M88" i="13"/>
  <c r="O88" i="13"/>
  <c r="Q88" i="13"/>
  <c r="V88" i="13"/>
  <c r="G92" i="13"/>
  <c r="I92" i="13"/>
  <c r="K92" i="13"/>
  <c r="M92" i="13"/>
  <c r="O92" i="13"/>
  <c r="Q92" i="13"/>
  <c r="V92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2" i="13"/>
  <c r="I102" i="13"/>
  <c r="K102" i="13"/>
  <c r="M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I105" i="13"/>
  <c r="K105" i="13"/>
  <c r="M105" i="13"/>
  <c r="O105" i="13"/>
  <c r="Q105" i="13"/>
  <c r="V105" i="13"/>
  <c r="G106" i="13"/>
  <c r="M106" i="13" s="1"/>
  <c r="I106" i="13"/>
  <c r="K106" i="13"/>
  <c r="O106" i="13"/>
  <c r="Q106" i="13"/>
  <c r="V106" i="13"/>
  <c r="G107" i="13"/>
  <c r="M107" i="13" s="1"/>
  <c r="I107" i="13"/>
  <c r="K107" i="13"/>
  <c r="O107" i="13"/>
  <c r="Q107" i="13"/>
  <c r="V107" i="13"/>
  <c r="G110" i="13"/>
  <c r="M110" i="13" s="1"/>
  <c r="I110" i="13"/>
  <c r="K110" i="13"/>
  <c r="O110" i="13"/>
  <c r="Q110" i="13"/>
  <c r="V110" i="13"/>
  <c r="G111" i="13"/>
  <c r="M111" i="13" s="1"/>
  <c r="I111" i="13"/>
  <c r="K111" i="13"/>
  <c r="O111" i="13"/>
  <c r="Q111" i="13"/>
  <c r="V111" i="13"/>
  <c r="G112" i="13"/>
  <c r="I112" i="13"/>
  <c r="K112" i="13"/>
  <c r="M112" i="13"/>
  <c r="O112" i="13"/>
  <c r="Q112" i="13"/>
  <c r="V112" i="13"/>
  <c r="G113" i="13"/>
  <c r="I66" i="1" s="1"/>
  <c r="K113" i="13"/>
  <c r="O113" i="13"/>
  <c r="G114" i="13"/>
  <c r="I114" i="13"/>
  <c r="I113" i="13" s="1"/>
  <c r="K114" i="13"/>
  <c r="M114" i="13"/>
  <c r="M113" i="13" s="1"/>
  <c r="O114" i="13"/>
  <c r="Q114" i="13"/>
  <c r="Q113" i="13" s="1"/>
  <c r="V114" i="13"/>
  <c r="V113" i="13" s="1"/>
  <c r="K116" i="13"/>
  <c r="O116" i="13"/>
  <c r="G117" i="13"/>
  <c r="G116" i="13" s="1"/>
  <c r="I117" i="13"/>
  <c r="I116" i="13" s="1"/>
  <c r="K117" i="13"/>
  <c r="O117" i="13"/>
  <c r="Q117" i="13"/>
  <c r="Q116" i="13" s="1"/>
  <c r="V117" i="13"/>
  <c r="V116" i="13" s="1"/>
  <c r="V119" i="13"/>
  <c r="G120" i="13"/>
  <c r="M120" i="13" s="1"/>
  <c r="M119" i="13" s="1"/>
  <c r="I120" i="13"/>
  <c r="I119" i="13" s="1"/>
  <c r="K120" i="13"/>
  <c r="K119" i="13" s="1"/>
  <c r="O120" i="13"/>
  <c r="O119" i="13" s="1"/>
  <c r="Q120" i="13"/>
  <c r="Q119" i="13" s="1"/>
  <c r="V120" i="13"/>
  <c r="G122" i="13"/>
  <c r="M122" i="13" s="1"/>
  <c r="I122" i="13"/>
  <c r="K122" i="13"/>
  <c r="O122" i="13"/>
  <c r="Q122" i="13"/>
  <c r="V122" i="13"/>
  <c r="G127" i="13"/>
  <c r="G121" i="13" s="1"/>
  <c r="I127" i="13"/>
  <c r="K127" i="13"/>
  <c r="O127" i="13"/>
  <c r="Q127" i="13"/>
  <c r="V127" i="13"/>
  <c r="G130" i="13"/>
  <c r="M130" i="13" s="1"/>
  <c r="I130" i="13"/>
  <c r="K130" i="13"/>
  <c r="O130" i="13"/>
  <c r="Q130" i="13"/>
  <c r="Q121" i="13" s="1"/>
  <c r="V130" i="13"/>
  <c r="G132" i="13"/>
  <c r="M132" i="13" s="1"/>
  <c r="I132" i="13"/>
  <c r="K132" i="13"/>
  <c r="O132" i="13"/>
  <c r="Q132" i="13"/>
  <c r="V132" i="13"/>
  <c r="G134" i="13"/>
  <c r="I134" i="13"/>
  <c r="K134" i="13"/>
  <c r="M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AE142" i="13"/>
  <c r="F43" i="1" s="1"/>
  <c r="BA269" i="12"/>
  <c r="BA267" i="12"/>
  <c r="BA265" i="12"/>
  <c r="BA258" i="12"/>
  <c r="BA255" i="12"/>
  <c r="BA122" i="12"/>
  <c r="BA118" i="12"/>
  <c r="BA115" i="12"/>
  <c r="BA109" i="12"/>
  <c r="G9" i="12"/>
  <c r="M9" i="12" s="1"/>
  <c r="I9" i="12"/>
  <c r="K9" i="12"/>
  <c r="K8" i="12" s="1"/>
  <c r="O9" i="12"/>
  <c r="Q9" i="12"/>
  <c r="V9" i="12"/>
  <c r="G12" i="12"/>
  <c r="I12" i="12"/>
  <c r="K12" i="12"/>
  <c r="M12" i="12"/>
  <c r="O12" i="12"/>
  <c r="Q12" i="12"/>
  <c r="V12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V34" i="12"/>
  <c r="G35" i="12"/>
  <c r="G34" i="12" s="1"/>
  <c r="I58" i="1" s="1"/>
  <c r="I35" i="12"/>
  <c r="I34" i="12" s="1"/>
  <c r="K35" i="12"/>
  <c r="K34" i="12" s="1"/>
  <c r="O35" i="12"/>
  <c r="O34" i="12" s="1"/>
  <c r="Q35" i="12"/>
  <c r="Q34" i="12" s="1"/>
  <c r="V35" i="12"/>
  <c r="O39" i="12"/>
  <c r="G40" i="12"/>
  <c r="G39" i="12" s="1"/>
  <c r="I56" i="1" s="1"/>
  <c r="I40" i="12"/>
  <c r="I39" i="12" s="1"/>
  <c r="K40" i="12"/>
  <c r="K39" i="12" s="1"/>
  <c r="M40" i="12"/>
  <c r="M39" i="12" s="1"/>
  <c r="O40" i="12"/>
  <c r="Q40" i="12"/>
  <c r="Q39" i="12" s="1"/>
  <c r="V40" i="12"/>
  <c r="V39" i="12" s="1"/>
  <c r="G43" i="12"/>
  <c r="G42" i="12" s="1"/>
  <c r="I64" i="1" s="1"/>
  <c r="I43" i="12"/>
  <c r="I42" i="12" s="1"/>
  <c r="K43" i="12"/>
  <c r="K42" i="12" s="1"/>
  <c r="M43" i="12"/>
  <c r="M42" i="12" s="1"/>
  <c r="O43" i="12"/>
  <c r="O42" i="12" s="1"/>
  <c r="Q43" i="12"/>
  <c r="Q42" i="12" s="1"/>
  <c r="V43" i="12"/>
  <c r="V42" i="12" s="1"/>
  <c r="G45" i="12"/>
  <c r="I45" i="12"/>
  <c r="I44" i="12" s="1"/>
  <c r="K45" i="12"/>
  <c r="M45" i="12"/>
  <c r="O45" i="12"/>
  <c r="Q45" i="12"/>
  <c r="Q44" i="12" s="1"/>
  <c r="V45" i="12"/>
  <c r="V44" i="12" s="1"/>
  <c r="G46" i="12"/>
  <c r="G44" i="12" s="1"/>
  <c r="I65" i="1" s="1"/>
  <c r="I46" i="12"/>
  <c r="K46" i="12"/>
  <c r="O46" i="12"/>
  <c r="O44" i="12" s="1"/>
  <c r="Q46" i="12"/>
  <c r="V46" i="12"/>
  <c r="G47" i="12"/>
  <c r="I47" i="12"/>
  <c r="K47" i="12"/>
  <c r="M47" i="12"/>
  <c r="O47" i="12"/>
  <c r="Q47" i="12"/>
  <c r="V47" i="12"/>
  <c r="G48" i="12"/>
  <c r="G49" i="12"/>
  <c r="M49" i="12" s="1"/>
  <c r="I49" i="12"/>
  <c r="K49" i="12"/>
  <c r="K48" i="12" s="1"/>
  <c r="O49" i="12"/>
  <c r="Q49" i="12"/>
  <c r="V49" i="12"/>
  <c r="V48" i="12" s="1"/>
  <c r="G50" i="12"/>
  <c r="I50" i="12"/>
  <c r="K50" i="12"/>
  <c r="M50" i="12"/>
  <c r="O50" i="12"/>
  <c r="O48" i="12" s="1"/>
  <c r="Q50" i="12"/>
  <c r="V50" i="12"/>
  <c r="G51" i="12"/>
  <c r="M51" i="12" s="1"/>
  <c r="I51" i="12"/>
  <c r="K51" i="12"/>
  <c r="O51" i="12"/>
  <c r="Q51" i="12"/>
  <c r="V51" i="12"/>
  <c r="G53" i="12"/>
  <c r="I67" i="1" s="1"/>
  <c r="O53" i="12"/>
  <c r="G54" i="12"/>
  <c r="I54" i="12"/>
  <c r="I53" i="12" s="1"/>
  <c r="K54" i="12"/>
  <c r="K53" i="12" s="1"/>
  <c r="M54" i="12"/>
  <c r="M53" i="12" s="1"/>
  <c r="O54" i="12"/>
  <c r="Q54" i="12"/>
  <c r="Q53" i="12" s="1"/>
  <c r="V54" i="12"/>
  <c r="V53" i="12" s="1"/>
  <c r="V56" i="12"/>
  <c r="G57" i="12"/>
  <c r="G56" i="12" s="1"/>
  <c r="I57" i="12"/>
  <c r="I56" i="12" s="1"/>
  <c r="K57" i="12"/>
  <c r="K56" i="12" s="1"/>
  <c r="O57" i="12"/>
  <c r="O56" i="12" s="1"/>
  <c r="Q57" i="12"/>
  <c r="Q56" i="12" s="1"/>
  <c r="V57" i="12"/>
  <c r="G59" i="12"/>
  <c r="G58" i="12" s="1"/>
  <c r="I70" i="1" s="1"/>
  <c r="I59" i="12"/>
  <c r="I58" i="12" s="1"/>
  <c r="K59" i="12"/>
  <c r="K58" i="12" s="1"/>
  <c r="M59" i="12"/>
  <c r="O59" i="12"/>
  <c r="O58" i="12" s="1"/>
  <c r="Q59" i="12"/>
  <c r="Q58" i="12" s="1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3" i="12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6" i="12"/>
  <c r="I106" i="12"/>
  <c r="K106" i="12"/>
  <c r="M106" i="12"/>
  <c r="O106" i="12"/>
  <c r="Q106" i="12"/>
  <c r="V106" i="12"/>
  <c r="G108" i="12"/>
  <c r="I108" i="12"/>
  <c r="K108" i="12"/>
  <c r="O108" i="12"/>
  <c r="Q108" i="12"/>
  <c r="V108" i="12"/>
  <c r="G114" i="12"/>
  <c r="I114" i="12"/>
  <c r="K114" i="12"/>
  <c r="M114" i="12"/>
  <c r="O114" i="12"/>
  <c r="Q114" i="12"/>
  <c r="V114" i="12"/>
  <c r="G117" i="12"/>
  <c r="M117" i="12" s="1"/>
  <c r="I117" i="12"/>
  <c r="K117" i="12"/>
  <c r="O117" i="12"/>
  <c r="Q117" i="12"/>
  <c r="V117" i="12"/>
  <c r="G121" i="12"/>
  <c r="M121" i="12" s="1"/>
  <c r="I121" i="12"/>
  <c r="K121" i="12"/>
  <c r="O121" i="12"/>
  <c r="Q121" i="12"/>
  <c r="V121" i="12"/>
  <c r="G124" i="12"/>
  <c r="M124" i="12" s="1"/>
  <c r="I124" i="12"/>
  <c r="K124" i="12"/>
  <c r="O124" i="12"/>
  <c r="Q124" i="12"/>
  <c r="V124" i="12"/>
  <c r="G126" i="12"/>
  <c r="G125" i="12" s="1"/>
  <c r="I73" i="1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1" i="12"/>
  <c r="M141" i="12" s="1"/>
  <c r="I141" i="12"/>
  <c r="K141" i="12"/>
  <c r="O141" i="12"/>
  <c r="Q141" i="12"/>
  <c r="V141" i="12"/>
  <c r="G144" i="12"/>
  <c r="I144" i="12"/>
  <c r="K144" i="12"/>
  <c r="M144" i="12"/>
  <c r="O144" i="12"/>
  <c r="Q144" i="12"/>
  <c r="V144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G161" i="12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7" i="12"/>
  <c r="I177" i="12"/>
  <c r="K177" i="12"/>
  <c r="M177" i="12"/>
  <c r="O177" i="12"/>
  <c r="Q177" i="12"/>
  <c r="V177" i="12"/>
  <c r="G179" i="12"/>
  <c r="M179" i="12" s="1"/>
  <c r="I179" i="12"/>
  <c r="K179" i="12"/>
  <c r="O179" i="12"/>
  <c r="Q179" i="12"/>
  <c r="V179" i="12"/>
  <c r="G184" i="12"/>
  <c r="M184" i="12" s="1"/>
  <c r="I184" i="12"/>
  <c r="K184" i="12"/>
  <c r="O184" i="12"/>
  <c r="Q184" i="12"/>
  <c r="V184" i="12"/>
  <c r="G188" i="12"/>
  <c r="M188" i="12" s="1"/>
  <c r="I188" i="12"/>
  <c r="K188" i="12"/>
  <c r="O188" i="12"/>
  <c r="Q188" i="12"/>
  <c r="V188" i="12"/>
  <c r="G193" i="12"/>
  <c r="I193" i="12"/>
  <c r="K193" i="12"/>
  <c r="M193" i="12"/>
  <c r="O193" i="12"/>
  <c r="Q193" i="12"/>
  <c r="V193" i="12"/>
  <c r="G197" i="12"/>
  <c r="M197" i="12" s="1"/>
  <c r="I197" i="12"/>
  <c r="K197" i="12"/>
  <c r="O197" i="12"/>
  <c r="Q197" i="12"/>
  <c r="V197" i="12"/>
  <c r="G201" i="12"/>
  <c r="M201" i="12" s="1"/>
  <c r="I201" i="12"/>
  <c r="K201" i="12"/>
  <c r="O201" i="12"/>
  <c r="Q201" i="12"/>
  <c r="V201" i="12"/>
  <c r="G204" i="12"/>
  <c r="I204" i="12"/>
  <c r="K204" i="12"/>
  <c r="M204" i="12"/>
  <c r="O204" i="12"/>
  <c r="Q204" i="12"/>
  <c r="V204" i="12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5" i="12"/>
  <c r="I215" i="12"/>
  <c r="K215" i="12"/>
  <c r="M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I217" i="12"/>
  <c r="K217" i="12"/>
  <c r="M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I221" i="12"/>
  <c r="K221" i="12"/>
  <c r="M221" i="12"/>
  <c r="O221" i="12"/>
  <c r="Q221" i="12"/>
  <c r="V221" i="12"/>
  <c r="G223" i="12"/>
  <c r="I223" i="12"/>
  <c r="K223" i="12"/>
  <c r="M223" i="12"/>
  <c r="O223" i="12"/>
  <c r="Q223" i="12"/>
  <c r="V223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9" i="12"/>
  <c r="G228" i="12" s="1"/>
  <c r="I75" i="1" s="1"/>
  <c r="I229" i="12"/>
  <c r="I228" i="12" s="1"/>
  <c r="K229" i="12"/>
  <c r="O229" i="12"/>
  <c r="Q229" i="12"/>
  <c r="V229" i="12"/>
  <c r="V228" i="12" s="1"/>
  <c r="G231" i="12"/>
  <c r="M231" i="12" s="1"/>
  <c r="I231" i="12"/>
  <c r="K231" i="12"/>
  <c r="O231" i="12"/>
  <c r="Q231" i="12"/>
  <c r="V231" i="12"/>
  <c r="G232" i="12"/>
  <c r="I232" i="12"/>
  <c r="K232" i="12"/>
  <c r="K228" i="12" s="1"/>
  <c r="M232" i="12"/>
  <c r="O232" i="12"/>
  <c r="Q232" i="12"/>
  <c r="V232" i="12"/>
  <c r="K233" i="12"/>
  <c r="G234" i="12"/>
  <c r="G233" i="12" s="1"/>
  <c r="I234" i="12"/>
  <c r="I233" i="12" s="1"/>
  <c r="K234" i="12"/>
  <c r="M234" i="12"/>
  <c r="M233" i="12" s="1"/>
  <c r="O234" i="12"/>
  <c r="O233" i="12" s="1"/>
  <c r="Q234" i="12"/>
  <c r="Q233" i="12" s="1"/>
  <c r="V234" i="12"/>
  <c r="V233" i="12" s="1"/>
  <c r="G235" i="12"/>
  <c r="G236" i="12"/>
  <c r="I236" i="12"/>
  <c r="I235" i="12" s="1"/>
  <c r="K236" i="12"/>
  <c r="K235" i="12" s="1"/>
  <c r="M236" i="12"/>
  <c r="M235" i="12" s="1"/>
  <c r="O236" i="12"/>
  <c r="O235" i="12" s="1"/>
  <c r="Q236" i="12"/>
  <c r="Q235" i="12" s="1"/>
  <c r="V236" i="12"/>
  <c r="V235" i="12" s="1"/>
  <c r="G238" i="12"/>
  <c r="I238" i="12"/>
  <c r="I237" i="12" s="1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K237" i="12" s="1"/>
  <c r="O240" i="12"/>
  <c r="Q240" i="12"/>
  <c r="V240" i="12"/>
  <c r="G241" i="12"/>
  <c r="I241" i="12"/>
  <c r="K241" i="12"/>
  <c r="M241" i="12"/>
  <c r="O241" i="12"/>
  <c r="Q241" i="12"/>
  <c r="V241" i="12"/>
  <c r="G242" i="12"/>
  <c r="M242" i="12" s="1"/>
  <c r="I242" i="12"/>
  <c r="K242" i="12"/>
  <c r="O242" i="12"/>
  <c r="Q242" i="12"/>
  <c r="V242" i="12"/>
  <c r="G251" i="12"/>
  <c r="M251" i="12" s="1"/>
  <c r="I251" i="12"/>
  <c r="K251" i="12"/>
  <c r="O251" i="12"/>
  <c r="Q251" i="12"/>
  <c r="V251" i="12"/>
  <c r="G252" i="12"/>
  <c r="I252" i="12"/>
  <c r="K252" i="12"/>
  <c r="M252" i="12"/>
  <c r="O252" i="12"/>
  <c r="Q252" i="12"/>
  <c r="V252" i="12"/>
  <c r="G254" i="12"/>
  <c r="G253" i="12" s="1"/>
  <c r="I77" i="1" s="1"/>
  <c r="I19" i="1" s="1"/>
  <c r="I254" i="12"/>
  <c r="K254" i="12"/>
  <c r="O254" i="12"/>
  <c r="Q254" i="12"/>
  <c r="Q253" i="12" s="1"/>
  <c r="V254" i="12"/>
  <c r="G257" i="12"/>
  <c r="M257" i="12" s="1"/>
  <c r="I257" i="12"/>
  <c r="K257" i="12"/>
  <c r="O257" i="12"/>
  <c r="Q257" i="12"/>
  <c r="V257" i="12"/>
  <c r="G262" i="12"/>
  <c r="I262" i="12"/>
  <c r="K262" i="12"/>
  <c r="M262" i="12"/>
  <c r="O262" i="12"/>
  <c r="Q262" i="12"/>
  <c r="V262" i="12"/>
  <c r="G264" i="12"/>
  <c r="I264" i="12"/>
  <c r="K264" i="12"/>
  <c r="M264" i="12"/>
  <c r="O264" i="12"/>
  <c r="Q264" i="12"/>
  <c r="V264" i="12"/>
  <c r="V253" i="12" s="1"/>
  <c r="G266" i="12"/>
  <c r="M266" i="12" s="1"/>
  <c r="I266" i="12"/>
  <c r="K266" i="12"/>
  <c r="O266" i="12"/>
  <c r="Q266" i="12"/>
  <c r="V266" i="12"/>
  <c r="G268" i="12"/>
  <c r="M268" i="12" s="1"/>
  <c r="I268" i="12"/>
  <c r="K268" i="12"/>
  <c r="O268" i="12"/>
  <c r="Q268" i="12"/>
  <c r="V268" i="12"/>
  <c r="AE272" i="12"/>
  <c r="F42" i="1" s="1"/>
  <c r="H42" i="1" s="1"/>
  <c r="I42" i="1" s="1"/>
  <c r="AF272" i="12"/>
  <c r="G42" i="1" s="1"/>
  <c r="I20" i="1"/>
  <c r="I18" i="1"/>
  <c r="H40" i="1"/>
  <c r="J28" i="1"/>
  <c r="J26" i="1"/>
  <c r="G38" i="1"/>
  <c r="F38" i="1"/>
  <c r="J23" i="1"/>
  <c r="J24" i="1"/>
  <c r="J25" i="1"/>
  <c r="J27" i="1"/>
  <c r="E24" i="1"/>
  <c r="E26" i="1"/>
  <c r="M48" i="12" l="1"/>
  <c r="K121" i="13"/>
  <c r="V101" i="13"/>
  <c r="I101" i="13"/>
  <c r="K101" i="13"/>
  <c r="O8" i="13"/>
  <c r="Q8" i="12"/>
  <c r="I8" i="12"/>
  <c r="V65" i="13"/>
  <c r="V160" i="12"/>
  <c r="K253" i="12"/>
  <c r="G237" i="12"/>
  <c r="I76" i="1" s="1"/>
  <c r="O228" i="12"/>
  <c r="Q160" i="12"/>
  <c r="V62" i="12"/>
  <c r="M58" i="12"/>
  <c r="G101" i="13"/>
  <c r="I63" i="1" s="1"/>
  <c r="V80" i="13"/>
  <c r="O65" i="13"/>
  <c r="Q62" i="12"/>
  <c r="G8" i="12"/>
  <c r="G8" i="13"/>
  <c r="K8" i="13"/>
  <c r="V107" i="12"/>
  <c r="Q80" i="13"/>
  <c r="I8" i="13"/>
  <c r="I160" i="12"/>
  <c r="Q107" i="12"/>
  <c r="Q48" i="12"/>
  <c r="O80" i="13"/>
  <c r="Q65" i="13"/>
  <c r="G65" i="13"/>
  <c r="I61" i="1" s="1"/>
  <c r="K65" i="13"/>
  <c r="I253" i="12"/>
  <c r="G160" i="12"/>
  <c r="I74" i="1" s="1"/>
  <c r="O107" i="12"/>
  <c r="K62" i="12"/>
  <c r="O121" i="13"/>
  <c r="K80" i="13"/>
  <c r="I65" i="13"/>
  <c r="Q57" i="13"/>
  <c r="O253" i="12"/>
  <c r="O160" i="12"/>
  <c r="K160" i="12"/>
  <c r="K107" i="12"/>
  <c r="I62" i="12"/>
  <c r="K44" i="12"/>
  <c r="G119" i="13"/>
  <c r="I68" i="1" s="1"/>
  <c r="I80" i="13"/>
  <c r="O62" i="12"/>
  <c r="V8" i="12"/>
  <c r="V121" i="13"/>
  <c r="G62" i="12"/>
  <c r="I71" i="1" s="1"/>
  <c r="G80" i="13"/>
  <c r="I62" i="1" s="1"/>
  <c r="M126" i="12"/>
  <c r="M125" i="12" s="1"/>
  <c r="G107" i="12"/>
  <c r="I72" i="1" s="1"/>
  <c r="I48" i="12"/>
  <c r="M35" i="12"/>
  <c r="M34" i="12" s="1"/>
  <c r="I121" i="13"/>
  <c r="Q101" i="13"/>
  <c r="I57" i="13"/>
  <c r="Q228" i="12"/>
  <c r="Q237" i="12"/>
  <c r="O101" i="13"/>
  <c r="G57" i="13"/>
  <c r="I59" i="1" s="1"/>
  <c r="V237" i="12"/>
  <c r="I107" i="12"/>
  <c r="O8" i="12"/>
  <c r="O237" i="12"/>
  <c r="V58" i="12"/>
  <c r="M57" i="12"/>
  <c r="M56" i="12" s="1"/>
  <c r="M46" i="12"/>
  <c r="M44" i="12" s="1"/>
  <c r="M117" i="13"/>
  <c r="M116" i="13" s="1"/>
  <c r="V8" i="13"/>
  <c r="O125" i="12"/>
  <c r="I125" i="12"/>
  <c r="Q125" i="12"/>
  <c r="K125" i="12"/>
  <c r="F39" i="1"/>
  <c r="F41" i="1"/>
  <c r="V125" i="12"/>
  <c r="M101" i="13"/>
  <c r="M65" i="13"/>
  <c r="G63" i="13"/>
  <c r="I60" i="1" s="1"/>
  <c r="G49" i="13"/>
  <c r="I57" i="1" s="1"/>
  <c r="AF142" i="13"/>
  <c r="G43" i="1" s="1"/>
  <c r="H43" i="1" s="1"/>
  <c r="I43" i="1" s="1"/>
  <c r="M127" i="13"/>
  <c r="M121" i="13" s="1"/>
  <c r="M81" i="13"/>
  <c r="M80" i="13" s="1"/>
  <c r="M70" i="13"/>
  <c r="M58" i="13"/>
  <c r="M57" i="13" s="1"/>
  <c r="M17" i="13"/>
  <c r="M8" i="13" s="1"/>
  <c r="M229" i="12"/>
  <c r="M228" i="12" s="1"/>
  <c r="M161" i="12"/>
  <c r="M160" i="12" s="1"/>
  <c r="M108" i="12"/>
  <c r="M107" i="12" s="1"/>
  <c r="M73" i="12"/>
  <c r="M62" i="12" s="1"/>
  <c r="M30" i="12"/>
  <c r="M8" i="12" s="1"/>
  <c r="M254" i="12"/>
  <c r="M253" i="12" s="1"/>
  <c r="M238" i="12"/>
  <c r="M237" i="12" s="1"/>
  <c r="I17" i="1" l="1"/>
  <c r="I55" i="1"/>
  <c r="G142" i="13"/>
  <c r="G272" i="12"/>
  <c r="G41" i="1"/>
  <c r="H41" i="1" s="1"/>
  <c r="I41" i="1" s="1"/>
  <c r="G39" i="1"/>
  <c r="G44" i="1" s="1"/>
  <c r="G25" i="1" s="1"/>
  <c r="A25" i="1" s="1"/>
  <c r="G26" i="1" s="1"/>
  <c r="F44" i="1"/>
  <c r="H39" i="1"/>
  <c r="A26" i="1" l="1"/>
  <c r="I16" i="1"/>
  <c r="I21" i="1" s="1"/>
  <c r="I78" i="1"/>
  <c r="G23" i="1"/>
  <c r="A23" i="1" s="1"/>
  <c r="G28" i="1"/>
  <c r="I39" i="1"/>
  <c r="I44" i="1" s="1"/>
  <c r="H44" i="1"/>
  <c r="J74" i="1" l="1"/>
  <c r="J77" i="1"/>
  <c r="J76" i="1"/>
  <c r="J60" i="1"/>
  <c r="J70" i="1"/>
  <c r="J73" i="1"/>
  <c r="J64" i="1"/>
  <c r="J72" i="1"/>
  <c r="J75" i="1"/>
  <c r="J67" i="1"/>
  <c r="J63" i="1"/>
  <c r="J71" i="1"/>
  <c r="J59" i="1"/>
  <c r="J68" i="1"/>
  <c r="J69" i="1"/>
  <c r="J57" i="1"/>
  <c r="J58" i="1"/>
  <c r="J62" i="1"/>
  <c r="J56" i="1"/>
  <c r="J65" i="1"/>
  <c r="J61" i="1"/>
  <c r="J66" i="1"/>
  <c r="J55" i="1"/>
  <c r="J43" i="1"/>
  <c r="J42" i="1"/>
  <c r="J39" i="1"/>
  <c r="J44" i="1" s="1"/>
  <c r="J41" i="1"/>
  <c r="A24" i="1"/>
  <c r="G24" i="1"/>
  <c r="A27" i="1" s="1"/>
  <c r="J78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D0243B56-9A12-4704-B1E2-F0C90F35242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FEDA0C-E0DC-4676-BF28-9E0EBC5C4A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BA27B81D-0528-42E6-8429-615345D6783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CF17CAC-AD81-4E87-95E5-DC27DF626EA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<sst xmlns="http://schemas.openxmlformats.org/spreadsheetml/2006/main" count="2282" uniqueCount="664">
  <si>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</si>
  <si>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</si>
  <si>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</si>
  <si>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</si>
  <si>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</si>
  <si>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</si>
  <si>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</si>
  <si>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</si>
  <si>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</si>
  <si>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</si>
  <si>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</si>
  <si>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</si>
  <si>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</si>
  <si>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</si>
  <si>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</si>
  <si>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</si>
  <si>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</si>
  <si>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</si>
  <si>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</si>
  <si>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</si>
  <si>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</si>
  <si>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</si>
  <si>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</si>
  <si>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</si>
  <si>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</si>
  <si>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</si>
  <si>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</si>
  <si>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</si>
  <si>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</si>
  <si>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</si>
  <si>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</si>
  <si>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</si>
  <si>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</si>
  <si>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</si>
  <si>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</si>
  <si>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</si>
  <si>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</si>
  <si>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</si>
  <si>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</si>
  <si>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</si>
  <si>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</si>
  <si>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</si>
  <si>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</si>
  <si>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240406</t>
  </si>
  <si>
    <t>Vestavba pavilonu A8 v areálu UKB</t>
  </si>
  <si>
    <t>Masarykova univerzita</t>
  </si>
  <si>
    <t>Žerotínovo náměstí 617/9</t>
  </si>
  <si>
    <t>Brno-Brno-město</t>
  </si>
  <si>
    <t>60200</t>
  </si>
  <si>
    <t>00216224</t>
  </si>
  <si>
    <t>CZ00216224</t>
  </si>
  <si>
    <t>Stavba</t>
  </si>
  <si>
    <t>Provozní soubor</t>
  </si>
  <si>
    <t>D.1.4.1</t>
  </si>
  <si>
    <t>Zdravotně technické instalace</t>
  </si>
  <si>
    <t>D.1.4.1.1</t>
  </si>
  <si>
    <t>D.1.4.1.2</t>
  </si>
  <si>
    <t>ZTI - venkovní rozvody</t>
  </si>
  <si>
    <t>Celkem za stavbu</t>
  </si>
  <si>
    <t>CZK</t>
  </si>
  <si>
    <t>#POPS</t>
  </si>
  <si>
    <t>Popis stavby: 240406 - Vestavba pavilonu A8 v areálu UKB</t>
  </si>
  <si>
    <t>#POPO</t>
  </si>
  <si>
    <t>Popis objektu: D.1.4.1 - Zdravotně technické instalace</t>
  </si>
  <si>
    <t>#POPR</t>
  </si>
  <si>
    <t>Popis rozpočtu: D.1.4.1.1 - Zdravotně technické instalace</t>
  </si>
  <si>
    <t>Popis rozpočtu: D.1.4.1.2 - ZTI - venkovní rozvody</t>
  </si>
  <si>
    <t>Rekapitulace dílů</t>
  </si>
  <si>
    <t>Typ dílu</t>
  </si>
  <si>
    <t>1</t>
  </si>
  <si>
    <t>Zemní práce</t>
  </si>
  <si>
    <t>11</t>
  </si>
  <si>
    <t>Přípravné a přidružené práce</t>
  </si>
  <si>
    <t>3</t>
  </si>
  <si>
    <t>Svislé a kompletní konstrukce</t>
  </si>
  <si>
    <t>45</t>
  </si>
  <si>
    <t>Podkladní a vedlejší konstrukce</t>
  </si>
  <si>
    <t>5</t>
  </si>
  <si>
    <t>Komunikace</t>
  </si>
  <si>
    <t>700A</t>
  </si>
  <si>
    <t>Demontáže HSV</t>
  </si>
  <si>
    <t>8.1</t>
  </si>
  <si>
    <t>Trubní vedení - kanalizace</t>
  </si>
  <si>
    <t>8.2</t>
  </si>
  <si>
    <t>Trubní vedení - vodovod</t>
  </si>
  <si>
    <t>89.1</t>
  </si>
  <si>
    <t>Šachty</t>
  </si>
  <si>
    <t>9</t>
  </si>
  <si>
    <t>Ostatní konstrukce, bourání</t>
  </si>
  <si>
    <t>94</t>
  </si>
  <si>
    <t>Lešení a stavební výtahy</t>
  </si>
  <si>
    <t>96</t>
  </si>
  <si>
    <t>Bourání konstrukcí</t>
  </si>
  <si>
    <t>99</t>
  </si>
  <si>
    <t>Staveništní přesun hmot</t>
  </si>
  <si>
    <t>700</t>
  </si>
  <si>
    <t>Hodinové zúčtovací sazby</t>
  </si>
  <si>
    <t>700B</t>
  </si>
  <si>
    <t>Demontáže PSV</t>
  </si>
  <si>
    <t>711</t>
  </si>
  <si>
    <t>Izolace proti vodě</t>
  </si>
  <si>
    <t>713</t>
  </si>
  <si>
    <t>Izolace tepelné</t>
  </si>
  <si>
    <t>715</t>
  </si>
  <si>
    <t>Izolace chemické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</si>
  <si>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</si>
  <si>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</si>
  <si>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</si>
  <si>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</si>
  <si>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</si>
  <si>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</si>
  <si>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</si>
  <si>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</si>
  <si>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</si>
  <si>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</si>
  <si>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</si>
  <si>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</si>
  <si>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</si>
  <si>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</si>
  <si>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</si>
  <si>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</si>
  <si>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</si>
  <si>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</si>
  <si>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</si>
  <si>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</si>
  <si>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</si>
  <si>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</si>
  <si>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</si>
  <si>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</si>
  <si>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</si>
  <si>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</si>
  <si>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</si>
  <si>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</si>
  <si>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</si>
  <si>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</si>
  <si>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</si>
  <si>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</si>
  <si>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</si>
  <si>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</si>
  <si>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</si>
  <si>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</si>
  <si>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</si>
  <si>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</si>
  <si>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</si>
  <si>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</si>
  <si>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139711101R00</t>
  </si>
  <si>
    <t>Vykopávka v uzavřených prostorách v hornině 1-4</t>
  </si>
  <si>
    <t>m3</t>
  </si>
  <si>
    <t>RTS 24/ I</t>
  </si>
  <si>
    <t>Práce</t>
  </si>
  <si>
    <t>Běžná</t>
  </si>
  <si>
    <t>POL1_</t>
  </si>
  <si>
    <t>v. -0,480m : 0,7*84,0*(0,7-0,48)</t>
  </si>
  <si>
    <t>VV</t>
  </si>
  <si>
    <t>0,7*47,0*(0,8-0,48)</t>
  </si>
  <si>
    <t>162201203R00</t>
  </si>
  <si>
    <t>Vodorovné přemístění výkopku nošením z horniny 1 až 4, kolečkem, na vzdálenost do 10 m</t>
  </si>
  <si>
    <t xml:space="preserve">vyhloubeno : </t>
  </si>
  <si>
    <t>Odkaz na mn. položky pořadí 1 : 23,46400</t>
  </si>
  <si>
    <t xml:space="preserve">podsyp + obsyp potrubí : </t>
  </si>
  <si>
    <t>Odkaz na mn. položky pořadí 8 : 36,68000</t>
  </si>
  <si>
    <t>Odkaz na mn. položky pořadí 10 : 9,17000</t>
  </si>
  <si>
    <t>zpětný zásyp : 0</t>
  </si>
  <si>
    <t>162201210R00</t>
  </si>
  <si>
    <t>Vodorovné přemístění výkopku nošením příplatek za každých dalších 10 m  z horniny 1 až 4, kolečkem</t>
  </si>
  <si>
    <t xml:space="preserve">+ 40 m : </t>
  </si>
  <si>
    <t>Odkaz na mn. položky pořadí 2 : 69,31400*4</t>
  </si>
  <si>
    <t>162701105R00</t>
  </si>
  <si>
    <t>Vodorovné přemístění výkopku z horniny 1 až 4, na vzdálenost přes 9 000  do 10 000 m</t>
  </si>
  <si>
    <t xml:space="preserve">Vyhloubeno : </t>
  </si>
  <si>
    <t>162701109R00</t>
  </si>
  <si>
    <t>Vodorovné přemístění výkopku příplatek k ceně za každých dalších i započatých 1 000 m přes 10 000 m  z horniny 1 až 4</t>
  </si>
  <si>
    <t xml:space="preserve">+ 5 km : </t>
  </si>
  <si>
    <t>Odkaz na mn. položky pořadí 4 : 23,46400*5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</si>
  <si>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</si>
  <si>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</si>
  <si>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</si>
  <si>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</si>
  <si>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175101101RT2</t>
  </si>
  <si>
    <t>Obsyp potrubí bez prohození sypaniny, s dodáním štěrkopísku frakce 0 - 22 mm</t>
  </si>
  <si>
    <t>0,7*84,0*0,40</t>
  </si>
  <si>
    <t>0,7*47,0*0,40</t>
  </si>
  <si>
    <t>199000002R00</t>
  </si>
  <si>
    <t>Poplatky za skládku horniny 1- 4, skupina 17 05 04 z Katalogu odpadů</t>
  </si>
  <si>
    <t>451572111R00</t>
  </si>
  <si>
    <t>Lože pod potrubí, stoky a drobné objekty z kameniva drobného těženého 0÷4 mm</t>
  </si>
  <si>
    <t xml:space="preserve">výkopy pod deskou - kanalizace : </t>
  </si>
  <si>
    <t>0,7*84,0*0,10</t>
  </si>
  <si>
    <t>0,7*47,0*0,10</t>
  </si>
  <si>
    <t>113107610R00</t>
  </si>
  <si>
    <t>Odstranění podkladů nebo krytů z kameniva hrubého drceného, v ploše jednotlivě nad 50 m2, tloušťka vrstvy 100 mm</t>
  </si>
  <si>
    <t>m2</t>
  </si>
  <si>
    <t>1,0*(84+47)</t>
  </si>
  <si>
    <t>970051130R00</t>
  </si>
  <si>
    <t>Jádrové vrtání, kruhové prostupy v železobetonu jádrové vrtání , do D 130 mm</t>
  </si>
  <si>
    <t>m</t>
  </si>
  <si>
    <t>946941102RT3</t>
  </si>
  <si>
    <t>Montáž sestavy pojízdného hliníkového lešení (věže) plochy 2,5 x 1,45 m, pracovní výšky do 8,2 m</t>
  </si>
  <si>
    <t>sada</t>
  </si>
  <si>
    <t>946941192RT3</t>
  </si>
  <si>
    <t>Pronájem pojízdného hliníkového lešení plochy 2,5 x 1,45 m, pracovní výšky do 8,2 m</t>
  </si>
  <si>
    <t>den</t>
  </si>
  <si>
    <t>946941802RT3</t>
  </si>
  <si>
    <t>Demontáž sestavy pojízdného hliníkového lešení (věže) plochy 2,5 x 1,45 m, pracovní výšky do 8,3 m</t>
  </si>
  <si>
    <t>970055130R00</t>
  </si>
  <si>
    <t>Jádrové vrtání, kruhové prostupy v železobetonu příplatek za šikmé jádrové vrtání, do D 130 mm</t>
  </si>
  <si>
    <t>970057130R00</t>
  </si>
  <si>
    <t>Jádrové vrtání, kruhové prostupy v železobetonu příplatek za časté přemístění stroje jádrového vrtání, do D 130 mm</t>
  </si>
  <si>
    <t>909      R00</t>
  </si>
  <si>
    <t>Hzs-nezmeritelne stavebni prace</t>
  </si>
  <si>
    <t>h</t>
  </si>
  <si>
    <t>Prav.M</t>
  </si>
  <si>
    <t>HZS</t>
  </si>
  <si>
    <t>POL10_</t>
  </si>
  <si>
    <t>sekání drážek a průrazů : 24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</si>
  <si>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</si>
  <si>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</si>
  <si>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</si>
  <si>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</si>
  <si>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</si>
  <si>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na vzdálenost 15 m od hrany výkopu nebo od okraje šachty</t>
  </si>
  <si>
    <t>POP</t>
  </si>
  <si>
    <t>700DEM</t>
  </si>
  <si>
    <t>Demontáž stávajících TZB vedení</t>
  </si>
  <si>
    <t>kus</t>
  </si>
  <si>
    <t>Vlastní</t>
  </si>
  <si>
    <t>Indiv</t>
  </si>
  <si>
    <t>711767278R00</t>
  </si>
  <si>
    <t>Provedení detailů pryžemi opracování trubních prostupů na pevnou a volnou přírubu   dotěsnění tmelem D do 200 mm</t>
  </si>
  <si>
    <t>5516253R</t>
  </si>
  <si>
    <t>Manžeta - těsnění systému pro bílou vanu DN110</t>
  </si>
  <si>
    <t>Specifikace</t>
  </si>
  <si>
    <t>POL3_</t>
  </si>
  <si>
    <t>998711201R00</t>
  </si>
  <si>
    <t>Přesun hmot pro izolace proti vodě svisle do 6 m</t>
  </si>
  <si>
    <t>722182001RT2</t>
  </si>
  <si>
    <t>Montáž tepelné izolace potrubí samolepicí spoj a příčné stažení páskou, do DN 25</t>
  </si>
  <si>
    <t>722182004RT2</t>
  </si>
  <si>
    <t>Montáž tepelné izolace potrubí samolepicí spoj a příčné stažení páskou, přes DN 25 do DN 40</t>
  </si>
  <si>
    <t>722182011RT1</t>
  </si>
  <si>
    <t>Montáž tepelné izolace potrubí lepicí páska, sponky, do DN 25</t>
  </si>
  <si>
    <t>152+120</t>
  </si>
  <si>
    <t>722182014RT1</t>
  </si>
  <si>
    <t>Montáž tepelné izolace potrubí lepicí páska, sponky, přes DN 25 do DN 40</t>
  </si>
  <si>
    <t>36+50+16</t>
  </si>
  <si>
    <t>722182016RT1</t>
  </si>
  <si>
    <t>Montáž tepelné izolace potrubí lepicí páska, sponky, přes DN 40 do DN 80</t>
  </si>
  <si>
    <t>722182024RT1</t>
  </si>
  <si>
    <t>Montáž tepelné izolace potrubí lepidlo, přes DN 25 do DN 40</t>
  </si>
  <si>
    <t>25+38</t>
  </si>
  <si>
    <t>722182026RT1</t>
  </si>
  <si>
    <t>Montáž tepelné izolace potrubí lepidlo, přes DN 40 do DN 80</t>
  </si>
  <si>
    <t>722182028RT1</t>
  </si>
  <si>
    <t>Montáž tepelné izolace potrubí lepidlo, přes DN 80 do DN 110</t>
  </si>
  <si>
    <t>713491111R00</t>
  </si>
  <si>
    <t>Izolace tepelné potrubí a ohybů - doplňky montáž oplechování (plech ve specifikaci)  pevného, potrubí</t>
  </si>
  <si>
    <t>Včetně pomocného lešení o výšce podlahy do 1900 mm a pro zatížení do 1,5 kPa.</t>
  </si>
  <si>
    <t xml:space="preserve">oplechování nerezového potrubí : </t>
  </si>
  <si>
    <t>+ 20% přesah : 3,14*0,115*38,0*1,2</t>
  </si>
  <si>
    <t>713491112R00</t>
  </si>
  <si>
    <t>Izolace tepelné potrubí a ohybů - doplňky montáž oplechování (plech ve specifikaci)  pevného, ohybů</t>
  </si>
  <si>
    <t>722182094K00</t>
  </si>
  <si>
    <t>Příplatek za montáž izolačních tvarovek</t>
  </si>
  <si>
    <t>631547114R</t>
  </si>
  <si>
    <t>pouzdro potrubní řezané; minerální vlákno; povrchová úprava Al fólie se skelnou mřížkou; vnitřní průměr 28,0 mm; tl. izolace 30,0 mm; provozní tep...</t>
  </si>
  <si>
    <t>SPCM</t>
  </si>
  <si>
    <t>631547115R</t>
  </si>
  <si>
    <t>pouzdro potrubní řezané; minerální vlákno; povrchová úprava Al fólie se skelnou mřížkou; vnitřní průměr 35,0 mm; tl. izolace 30,0 mm; provozní tep...</t>
  </si>
  <si>
    <t>28323361R</t>
  </si>
  <si>
    <t>páska spojovací Al, PE; samolepicí; jednostranně; spoj parotěsný; š = 50,0 mm; l = 100 m</t>
  </si>
  <si>
    <t>283771027R</t>
  </si>
  <si>
    <t>pouzdro potrubní tvarovatelné; pěnový polyetylén; vnitřní průměr 20,0 mm; tl. izolace 13,0 mm; provozní teplota  -65 až 90 °C; tepelná vodivost (1...</t>
  </si>
  <si>
    <t>283771028R</t>
  </si>
  <si>
    <t>pouzdro potrubní tvarovatelné; pěnový polyetylén; vnitřní průměr 20,0 mm; tl. izolace 20,0 mm; provozní teplota  -65 až 90 °C; tepelná vodivost (1...</t>
  </si>
  <si>
    <t>283771127R</t>
  </si>
  <si>
    <t>pouzdro potrubní tvarovatelné; pěnový polyetylén; vnitřní průměr 32,0 mm; tl. izolace 13,0 mm; provozní teplota  -65 až 90 °C; tepelná vodivost (1...</t>
  </si>
  <si>
    <t>283771140R</t>
  </si>
  <si>
    <t>pouzdro potrubní tvarovatelné; pěnový polyetylén; vnitřní průměr 35,0 mm; tl. izolace 13,0 mm; provozní teplota  -65 až 90 °C; tepelná vodivost (1...</t>
  </si>
  <si>
    <t>2837711523R</t>
  </si>
  <si>
    <t>pouzdro potrubní tvarovatelné; pěnový polyetylén; vnitřní průměr 40,0 mm; tl. izolace 13,0 mm; provozní teplota  -65 až 90 °C; tepelná vodivost (1...</t>
  </si>
  <si>
    <t>283771166R</t>
  </si>
  <si>
    <t>pouzdro potrubní tvarovatelné; pěnový polyetylén; vnitřní průměr 50,0 mm; tl. izolace 13,0 mm; provozní teplota  -65 až 90 °C; tepelná vodivost (1...</t>
  </si>
  <si>
    <t>28377130R</t>
  </si>
  <si>
    <t>spona na potrubní pouzdro; plastová; tl = 1,00 mm; š = 4,9 mm; l = 32 mm; šedá</t>
  </si>
  <si>
    <t>28377135R</t>
  </si>
  <si>
    <t>páska spojovací PVC; samolepicí; jednostranně; tl. 0,19 mm; š = 38,0 mm; l = 20 m</t>
  </si>
  <si>
    <t>283771K1</t>
  </si>
  <si>
    <t>izolace potrubí kaučuková 35 x 6 mm</t>
  </si>
  <si>
    <t>nové potrubí kanalizace : 25</t>
  </si>
  <si>
    <t>283771K2</t>
  </si>
  <si>
    <t>izolace potrubí kaučuková 35 x 40 mm</t>
  </si>
  <si>
    <t>nové potrubí vodovodu - oplechovaná část : 38</t>
  </si>
  <si>
    <t>283771K3</t>
  </si>
  <si>
    <t>izolace potrubí kaučuková 76 x 9 mm</t>
  </si>
  <si>
    <t>stávající potrubí kanalizace : 149</t>
  </si>
  <si>
    <t>nové potrubí kanalizace : 13</t>
  </si>
  <si>
    <t>283771K5</t>
  </si>
  <si>
    <t>izolace potrubí kaučuková 114 x 9 mm</t>
  </si>
  <si>
    <t>nové potrubí kanalizace : 6</t>
  </si>
  <si>
    <t>2474241K</t>
  </si>
  <si>
    <t>Lepidlo kaučukové izolace 2,6 litru</t>
  </si>
  <si>
    <t>2472422K</t>
  </si>
  <si>
    <t>Termopáska kaučukové izolace š. 100 mm, tl. 3 mm, délka 15m</t>
  </si>
  <si>
    <t>12710121R</t>
  </si>
  <si>
    <t>plech nerezový jakost 1.4301; povrch hladký,rovný, matný lesk; tl 0,50 mm</t>
  </si>
  <si>
    <t>Odkaz na mn. položky pořadí 32 : 16,46616*1,15</t>
  </si>
  <si>
    <t>Odkaz na mn. položky pořadí 33 : 1,65000*1,2</t>
  </si>
  <si>
    <t>998713201R00</t>
  </si>
  <si>
    <t>Přesun hmot pro izolace tepelné v objektech výšky do 6 m</t>
  </si>
  <si>
    <t>713552111RO0</t>
  </si>
  <si>
    <t>Protipožární tmel pro potrubí do D 50</t>
  </si>
  <si>
    <t>Otvor se utěsní minerální vlnou. Prostup i potrubí před a za prostupem je natřeno protipožární stěrkou. Cena obsahuje dodávku minerální vlny a pořární stěrky.</t>
  </si>
  <si>
    <t>DN 15 : 3</t>
  </si>
  <si>
    <t>DN 25 : 3</t>
  </si>
  <si>
    <t>DN 32 : 3</t>
  </si>
  <si>
    <t>713571111R00</t>
  </si>
  <si>
    <t>Požárně ochranná manžeta EI 90, D 50 mm</t>
  </si>
  <si>
    <t>Montáž manžety ke stěně nebo stropu pomocí rozpěrné hmoždinky se šroubem. Cena obsahuje i dodávku manžety a spojovacích prostředků.</t>
  </si>
  <si>
    <t>nové potrubí vodovodu : 2</t>
  </si>
  <si>
    <t>713571113R00</t>
  </si>
  <si>
    <t>Požárně ochranná manžeta EI 90, D 75 mm</t>
  </si>
  <si>
    <t>nové potrubí kanalizace : 9</t>
  </si>
  <si>
    <t>stávající potrubí kanalizace : 22</t>
  </si>
  <si>
    <t>713571115R00</t>
  </si>
  <si>
    <t>Požárně ochranná manžeta EI 90, D 110 mm</t>
  </si>
  <si>
    <t>nové potrubí kanalizace : 2</t>
  </si>
  <si>
    <t>998715201R00</t>
  </si>
  <si>
    <t>Přesun hmot pro izolace proti chemickým vlivům v objektech výšky do 6 m</t>
  </si>
  <si>
    <t>721170953R00</t>
  </si>
  <si>
    <t>Opravy odpadního potrubí novodurového vsazení odbočky do potrubí hrdlového, D 75 mm</t>
  </si>
  <si>
    <t>721170963R00</t>
  </si>
  <si>
    <t>Opravy odpadního potrubí novodurového propojení dosavadního potrubí PVC, D 75 mm</t>
  </si>
  <si>
    <t>721176101R00</t>
  </si>
  <si>
    <t>Potrubí HT připojovací vnější průměr D 32 mm, tloušťka stěny 1,8 mm, DN 30</t>
  </si>
  <si>
    <t>Potrubí včetně tvarovek. Bez zednických výpomocí.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</si>
  <si>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</si>
  <si>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</si>
  <si>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</si>
  <si>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</si>
  <si>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</si>
  <si>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</si>
  <si>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721176111R00</t>
  </si>
  <si>
    <t>Potrubí HT odpadní svislé, D 32 x 1,8 mm</t>
  </si>
  <si>
    <t>Potrubí včetně tvarovek, objímek a vložek pro tlumení hluku. Bez zednických výpomocí.</t>
  </si>
  <si>
    <t>Včetně zřízení a demontáže pomocného lešení.</t>
  </si>
  <si>
    <t>721176114R00</t>
  </si>
  <si>
    <t>Potrubí HT odpadní svislé vnější průměr D 75 mm, tloušťka stěny 1,9 mm, DN 70</t>
  </si>
  <si>
    <t>721176115R00</t>
  </si>
  <si>
    <t>Potrubí HT odpadní svislé vnější průměr D 110 mm, tloušťka stěny 2,7 mm, DN 100</t>
  </si>
  <si>
    <t>721176222R00</t>
  </si>
  <si>
    <t>Potrubí KG svodné (ležaté) v zemi vnější průměr D 110 mm, tloušťka stěny 3,2 mm, DN 100</t>
  </si>
  <si>
    <t>721176222P00</t>
  </si>
  <si>
    <t>Potrubí PP KG svodné (ležaté) v zemi, D 110 x 3,4 mm</t>
  </si>
  <si>
    <t>721194103R00</t>
  </si>
  <si>
    <t>Zřízení přípojek na potrubí D 32 mm, materiál ve specifikaci</t>
  </si>
  <si>
    <t>sifon ke klimatizační jednotce : 2</t>
  </si>
  <si>
    <t>721194104R00</t>
  </si>
  <si>
    <t>Zřízení přípojek na potrubí D 40 mm, materiál ve specifikaci</t>
  </si>
  <si>
    <t>sifon kondenzační s vodorovným odtokem : 9</t>
  </si>
  <si>
    <t>721223423RT2</t>
  </si>
  <si>
    <t>Vpusť podlahová se zápachovou uzávěrkou průměr 50, 75 110 mm, se svislým odtokem, zápachový uzávěr funkční i pří vyschnutí, 123x123mm/115x115mm, včetně dodávky materiálu</t>
  </si>
  <si>
    <t>721290111R00</t>
  </si>
  <si>
    <t>Zkouška těsnosti kanalizace v objektech vodou, DN 125</t>
  </si>
  <si>
    <t>28615443.AR</t>
  </si>
  <si>
    <t>Kus čisticí plastový pro vnitřní kanalizaci typ: přímý; spoj: hrdlový; potrubí: jednovrstvé; materiál: PP; povrch: hladký; DN/OD = 110</t>
  </si>
  <si>
    <t>998721101R00</t>
  </si>
  <si>
    <t>Přesun hmot pro vnitřní kanalizaci v objektech výšky do 6 m</t>
  </si>
  <si>
    <t>722190901R00</t>
  </si>
  <si>
    <t>Uzavření nebo otevření vodovodního potrubí při opravě</t>
  </si>
  <si>
    <t>722131916R00</t>
  </si>
  <si>
    <t>Opravy vodovodního potrubí závitového vsazení odbočky do potrubí, DN 50</t>
  </si>
  <si>
    <t>soubor</t>
  </si>
  <si>
    <t>722131936R00</t>
  </si>
  <si>
    <t>Opravy vodovodního potrubí závitového propojení dosavadního potrubí, DN 50</t>
  </si>
  <si>
    <t>722172912R00</t>
  </si>
  <si>
    <t>Opravy vodovodního potrubí z plastových trubek propojení plastového potrubí polyfuzí, D 20 mm</t>
  </si>
  <si>
    <t>722172913R00</t>
  </si>
  <si>
    <t>Opravy vodovodního potrubí z plastových trubek propojení plastového potrubí polyfuzí, D 25 mm</t>
  </si>
  <si>
    <t>722172914R00</t>
  </si>
  <si>
    <t>Opravy vodovodního potrubí z plastových trubek propojení plastového potrubí polyfuzí, D 32 mm</t>
  </si>
  <si>
    <t>722172915R00</t>
  </si>
  <si>
    <t>Opravy vodovodního potrubí z plastových trubek propojení plastového potrubí polyfuzí, D 40 mm</t>
  </si>
  <si>
    <t>722172916R00</t>
  </si>
  <si>
    <t>Opravy vodovodního potrubí z plastových trubek propojení plastového potrubí polyfuzí, D 50 mm</t>
  </si>
  <si>
    <t>722172962R00</t>
  </si>
  <si>
    <t>Opravy vodovodního potrubí z plastových trubek vsazení odbočky do stávajícího plastového potrubí polyfuzí včetně T-kusu, D 20 mm</t>
  </si>
  <si>
    <t>722172963R00</t>
  </si>
  <si>
    <t>Opravy vodovodního potrubí z plastových trubek vsazení odbočky do stávajícího plastového potrubí polyfuzí včetně T-kusu, D 25 mm</t>
  </si>
  <si>
    <t>722172964R00</t>
  </si>
  <si>
    <t>Opravy vodovodního potrubí z plastových trubek vsazení odbočky do stávajícího plastového potrubí polyfuzí včetně T-kusu, D 32 mm</t>
  </si>
  <si>
    <t>722172965R00</t>
  </si>
  <si>
    <t>Opravy vodovodního potrubí z plastových trubek vsazení odbočky do stávajícího plastového potrubí polyfuzí včetně T-kusu, D 40 mm</t>
  </si>
  <si>
    <t>722172966R00</t>
  </si>
  <si>
    <t>Opravy vodovodního potrubí z plastových trubek vsazení odbočky do stávajícího plastového potrubí polyfuzí včetně T-kusu, D 50 mm</t>
  </si>
  <si>
    <t>722151116R00</t>
  </si>
  <si>
    <t>Potrubí z trubek nerezových spojované lisováním D 35 mm, s 1,5 mm</t>
  </si>
  <si>
    <t>722130234R00</t>
  </si>
  <si>
    <t>Potrubí z ocelových trubek závitových pozinkovaných DN 32, svařovaných 11 343,  , včetně dodávky materiálu</t>
  </si>
  <si>
    <t>800-721</t>
  </si>
  <si>
    <t>Potrubí včetně tvarovek a zednických výpomocí.</t>
  </si>
  <si>
    <t>722172742R00</t>
  </si>
  <si>
    <t>Potrubí z plastických hmot z trub PP-RCT, D 20 mm, s 2,3 mm, S 3,2, polyfúzně svařované, bez zednických výpomocí</t>
  </si>
  <si>
    <t>Potrubí včetně tvarovek bez zednických výpomocí.</t>
  </si>
  <si>
    <t>SV : 152</t>
  </si>
  <si>
    <t>TV, C : 120</t>
  </si>
  <si>
    <t>722172743R00</t>
  </si>
  <si>
    <t>Potrubí z plastických hmot z trub PP-RCT, D 25 mm, s 2,8 mm, S 3,2, polyfúzně svařované, bez zednických výpomocí</t>
  </si>
  <si>
    <t>TV, C : 40</t>
  </si>
  <si>
    <t>722172744R00</t>
  </si>
  <si>
    <t>Potrubí z plastických hmot z trub PP-RCT, D 32 mm, s 3,6 mm, S 4, polyfúzně svařované, bez zednických výpomocí</t>
  </si>
  <si>
    <t>SV : 36</t>
  </si>
  <si>
    <t>TV, C : 4</t>
  </si>
  <si>
    <t>722172745R00</t>
  </si>
  <si>
    <t>Potrubí z plastických hmot z trub PP-RCT, D 40 mm, s 4,5 mm, S 4, polyfúzně svařované, bez zednických výpomocí</t>
  </si>
  <si>
    <t>SV : 16</t>
  </si>
  <si>
    <t>722172746R00</t>
  </si>
  <si>
    <t>Potrubí z plastických hmot z trub PP-RCT, D 50 mm, s 5,6 mm, S 4, polyfúzně svařované, bez zednických výpomocí</t>
  </si>
  <si>
    <t>SV : 56</t>
  </si>
  <si>
    <t>722280106R00</t>
  </si>
  <si>
    <t>Tlakové zkoušky vodovodního potrubí do DN 32</t>
  </si>
  <si>
    <t>Včetně dodávky vody, uzavření a zabezpečení konců potrubí.</t>
  </si>
  <si>
    <t>106+272+40+40</t>
  </si>
  <si>
    <t>722280107R00</t>
  </si>
  <si>
    <t>Tlakové zkoušky vodovodního potrubí přes DN 32 do DN 40</t>
  </si>
  <si>
    <t>722280108R00</t>
  </si>
  <si>
    <t>Tlakové zkoušky vodovodního potrubí přes DN 40 do DN 50</t>
  </si>
  <si>
    <t>722290234R00</t>
  </si>
  <si>
    <t>Proplach a dezinfekce vodovodního potrubí do DN 80</t>
  </si>
  <si>
    <t>Včetně dodání desinfekčního prostředku.</t>
  </si>
  <si>
    <t>458+16+56</t>
  </si>
  <si>
    <t>722190401R00</t>
  </si>
  <si>
    <t>Vyvedení a upevnění výpustek DN 15</t>
  </si>
  <si>
    <t>722190402R00</t>
  </si>
  <si>
    <t>Vyvedení a upevnění výpustek DN 20</t>
  </si>
  <si>
    <t>hydrantový systém : 1</t>
  </si>
  <si>
    <t>722237121R00</t>
  </si>
  <si>
    <t>Kohout vodovodní, kulový, 2x vnitřní závit, GIACOMINI R250D, DN 15 mm</t>
  </si>
  <si>
    <t>722237133R00</t>
  </si>
  <si>
    <t>Kohout kulový s vypouštěním, mosazný, vnitřní-vnitřní závit, DN 25, PN 35, včetně dodávky materiálu</t>
  </si>
  <si>
    <t>722237134R00</t>
  </si>
  <si>
    <t>Kohout kulový s vypouštěním, mosazný, vnitřní-vnitřní závit, DN 32, PN 35, včetně dodávky materiálu</t>
  </si>
  <si>
    <t>722254201RT4</t>
  </si>
  <si>
    <t>Požární příslušenství hydrantový systém D 25, box s plnými dveřmi, stálotvará hadice, průměr 19/30</t>
  </si>
  <si>
    <t>722259991R00</t>
  </si>
  <si>
    <t xml:space="preserve">Zkoušky a revize tlaková zkouška nástěnného požárního hydrantu </t>
  </si>
  <si>
    <t>722259994R00</t>
  </si>
  <si>
    <t xml:space="preserve">Zkoušky a revize revize nástěnného požárního hydrantu </t>
  </si>
  <si>
    <t>722259995R00</t>
  </si>
  <si>
    <t>Zkoušky a revize vystavení revizní zprávy-nástěnný požární hydrant</t>
  </si>
  <si>
    <t>722239103R00</t>
  </si>
  <si>
    <t>Montáž armatury závitové se dvěma závity G 1"</t>
  </si>
  <si>
    <t>Odkaz na mn. položky pořadí 111 : 4,00000</t>
  </si>
  <si>
    <t>722239104R00</t>
  </si>
  <si>
    <t>Montáž armatury závitové se dvěma závity G 5/4"</t>
  </si>
  <si>
    <t>Odkaz na mn. položky pořadí 112 : 1,00000</t>
  </si>
  <si>
    <t>55111433A</t>
  </si>
  <si>
    <t>Ventil zpětný - kontrolovatelná zpětná armatura DN 25</t>
  </si>
  <si>
    <t>55111434A</t>
  </si>
  <si>
    <t>Ventil zpětný - kontrolovatelná zpětná armatura DN 32</t>
  </si>
  <si>
    <t>998722101R00</t>
  </si>
  <si>
    <t>Přesun hmot pro vnitřní vodovod v objektech výšky do 6 m</t>
  </si>
  <si>
    <t>725850145MTZ</t>
  </si>
  <si>
    <t>Montáž zápachové uzávěrky</t>
  </si>
  <si>
    <t>9+2</t>
  </si>
  <si>
    <t>28654741R</t>
  </si>
  <si>
    <t>sifon kondenzační; PP; DN40 x 5/4" příp. d 12-18mm; odpad vodorovný; vodní zápach. uzávěrka, čisticí vložka, mechanický zápach. uzávěr</t>
  </si>
  <si>
    <t>551623505R</t>
  </si>
  <si>
    <t>Příslušenství vzduchotechnické jednotky - zápachová uzávěra podomítková; materiál: plast; DN 32</t>
  </si>
  <si>
    <t>767885001R00</t>
  </si>
  <si>
    <t>Žlab podpůrný pozinkovaný, pro vedení plastového potrubí, D 20 mm</t>
  </si>
  <si>
    <t>998725101R00</t>
  </si>
  <si>
    <t>Přesun hmot pro zařizovací předměty v objektech výšky do 6 m</t>
  </si>
  <si>
    <t>767885002R00</t>
  </si>
  <si>
    <t>Žlab podpůrný pozinkovaný, pro vedení plastového potrubí, D 25 mm</t>
  </si>
  <si>
    <t>767885003R00</t>
  </si>
  <si>
    <t>Žlab podpůrný pozinkovaný, pro vedení plastového potrubí, D 32 mm</t>
  </si>
  <si>
    <t>767885004R00</t>
  </si>
  <si>
    <t>Žlab podpůrný pozinkovaný, pro vedení plastového potrubí, D 40 mm</t>
  </si>
  <si>
    <t>767885005R00</t>
  </si>
  <si>
    <t>Žlab podpůrný pozinkovaný, pro vedení plastového potrubí, D 50 mm</t>
  </si>
  <si>
    <t>767995102R00</t>
  </si>
  <si>
    <t>Výroba a montáž atypických kovovových doplňků staveb hmotnosti přes 5 do 10 kg</t>
  </si>
  <si>
    <t>kg</t>
  </si>
  <si>
    <t xml:space="preserve">potrubí kanalizace zavěšené pod stropem - 0,25 kg/m : </t>
  </si>
  <si>
    <t>DN 32 : 14*0,25</t>
  </si>
  <si>
    <t>DN 75 : 13*0,25</t>
  </si>
  <si>
    <t>DN 110 : 5*0,25</t>
  </si>
  <si>
    <t xml:space="preserve">potrubí vodovodu zavěšené pod stropem - 0,20 kg/m : </t>
  </si>
  <si>
    <t>(78+33+90+3+56)*0,20</t>
  </si>
  <si>
    <t xml:space="preserve">potrubí vodovodu vedeného po vertikální ocelové konstrukci - 0,20 kg/m : </t>
  </si>
  <si>
    <t>10*0,20</t>
  </si>
  <si>
    <t>55399994R</t>
  </si>
  <si>
    <t>výrobek kovový zámečnický, atypický</t>
  </si>
  <si>
    <t>998767101R00</t>
  </si>
  <si>
    <t>Přesun hmot pro kovové stavební doplňk. konstrukce v objektech výšky do 6 m</t>
  </si>
  <si>
    <t>004111020R</t>
  </si>
  <si>
    <t xml:space="preserve">Vypracování projektové dokumentace </t>
  </si>
  <si>
    <t>Soubor</t>
  </si>
  <si>
    <t>VRN</t>
  </si>
  <si>
    <t>POL99_2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</si>
  <si>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</si>
  <si>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realizační a dílenská dokumentace : 1</t>
  </si>
  <si>
    <t>004111010R</t>
  </si>
  <si>
    <t xml:space="preserve">Průzkumné práce 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</si>
  <si>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</si>
  <si>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</si>
  <si>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 xml:space="preserve">stavební průzkum k zachování funkce potrubí : </t>
  </si>
  <si>
    <t>kanalizace : 1</t>
  </si>
  <si>
    <t>vodovod : 1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</si>
  <si>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</si>
  <si>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</si>
  <si>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</si>
  <si>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</si>
  <si>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</si>
  <si>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</si>
  <si>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00512101R</t>
  </si>
  <si>
    <t>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</si>
  <si>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</si>
  <si>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</si>
  <si>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</si>
  <si>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</si>
  <si>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dle standardu UKB : 1</t>
  </si>
  <si>
    <t>SUM</t>
  </si>
  <si>
    <t>END</t>
  </si>
  <si>
    <t>132201212R00</t>
  </si>
  <si>
    <t xml:space="preserve">Hloubení rýh šířky přes 60 do 200 cm do 1000 m3, v hornině 3, hloubení strojně </t>
  </si>
  <si>
    <t xml:space="preserve">kanalizace : </t>
  </si>
  <si>
    <t>1,2*15,0*1,3</t>
  </si>
  <si>
    <t xml:space="preserve">vodovod : </t>
  </si>
  <si>
    <t>1,2*44,0*1,6</t>
  </si>
  <si>
    <t>132201219R00</t>
  </si>
  <si>
    <t xml:space="preserve">Hloubení rýh šířky přes 60 do 200 cm příplatek za lepivost, v hornině 3,  </t>
  </si>
  <si>
    <t xml:space="preserve">50 % : </t>
  </si>
  <si>
    <t>Odkaz na mn. položky pořadí 1 : 107,88000*0,5</t>
  </si>
  <si>
    <t>151101101R00</t>
  </si>
  <si>
    <t>Zřízení pažení a rozepření stěn rýh příložné  pro jakoukoliv mezerovitost, hloubky do 2 m</t>
  </si>
  <si>
    <t>2*15,0*1,3</t>
  </si>
  <si>
    <t>2*44,0*1,6</t>
  </si>
  <si>
    <t>151101111R00</t>
  </si>
  <si>
    <t>Odstranění pažení a rozepření rýh příložné , hloubky do 2 m</t>
  </si>
  <si>
    <t>151101311R00</t>
  </si>
  <si>
    <t>Odstranění rozepření stěn výkopů při roubení příložném, hloubky do 4 m</t>
  </si>
  <si>
    <t>Odkaz na mn. položky pořadí 1 : 107,88000</t>
  </si>
  <si>
    <t>161101101R00</t>
  </si>
  <si>
    <t>Svislé přemístění výkopku z horniny 1 až 4, při hloubce výkopu přes 1 do 2,5 m</t>
  </si>
  <si>
    <t xml:space="preserve">platí pro hloubky výkopu od 1 do 2,5 m, při hloubce do 1 m se svislé přemístění neoceňuje : </t>
  </si>
  <si>
    <t xml:space="preserve">hloubení rýh š. do 200 cm objemu nad 100 m3 = 50 % : </t>
  </si>
  <si>
    <t xml:space="preserve">Zásyp : </t>
  </si>
  <si>
    <t>Odkaz na mn. položky pořadí 11 : 72,48000*-1</t>
  </si>
  <si>
    <t>Odkaz na mn. položky pořadí 7 : 35,40000*5</t>
  </si>
  <si>
    <t>174101101R00</t>
  </si>
  <si>
    <t>Zásyp sypaninou se zhutněním jam, šachet, rýh nebo kolem objektů v těchto vykopávkách</t>
  </si>
  <si>
    <t>včetně strojního přemístění materiálu pro zásyp ze vzdálenosti do 10 m od okraje zásypu</t>
  </si>
  <si>
    <t xml:space="preserve">obsyp potrubí : </t>
  </si>
  <si>
    <t>Odkaz na mn. položky pořadí 12 : 28,32000*-1</t>
  </si>
  <si>
    <t xml:space="preserve">podsyp potrubí : </t>
  </si>
  <si>
    <t>Odkaz na mn. položky pořadí 15 : 7,08000*-1</t>
  </si>
  <si>
    <t>1,2*15,0*0,40</t>
  </si>
  <si>
    <t>1,2*44,0*0,40</t>
  </si>
  <si>
    <t>327216121RT1</t>
  </si>
  <si>
    <t>Opěrné zdi z gabionů šířka paty 1 m, výška 1 m, oko 100x50 mm, bez dodávky kamene</t>
  </si>
  <si>
    <t xml:space="preserve">uvedení gabionové stěny do původního stavu : </t>
  </si>
  <si>
    <t>Odkaz na mn. položky pořadí 52 : 1,62000</t>
  </si>
  <si>
    <t>1,2*15,0*0,10</t>
  </si>
  <si>
    <t>1,2*44,0*0,10</t>
  </si>
  <si>
    <t>599000010RAA</t>
  </si>
  <si>
    <t>Rozebrání a oprava asfaltové komunikace řezání, výměna podkladu tl. 30 cm, asfaltobeton tl. 7 cm</t>
  </si>
  <si>
    <t>Agregovaná položka</t>
  </si>
  <si>
    <t>POL2_</t>
  </si>
  <si>
    <t>1,4*18,0</t>
  </si>
  <si>
    <t>979100014RA0</t>
  </si>
  <si>
    <t>Odvozy suti a vybouraných hmot vodorovný přesun na skládku do 15 km, vnitrostaveništně 25 m, svislá doprava výtahem z 2.NP</t>
  </si>
  <si>
    <t>0,581 t/m2 : 25,2*0,581</t>
  </si>
  <si>
    <t>979990112R00</t>
  </si>
  <si>
    <t>Poplatek za uložení suti - obal. kamenivo, asfalt, skupina odpadu 170302</t>
  </si>
  <si>
    <t>RTS 23/ I</t>
  </si>
  <si>
    <t>OPN</t>
  </si>
  <si>
    <t>POL13_0</t>
  </si>
  <si>
    <t>871313121R00</t>
  </si>
  <si>
    <t>Montáž potrubí z trub z plastů těsněných gumovým kroužkem  DN 150 mm</t>
  </si>
  <si>
    <t>DN 110 : 7+8</t>
  </si>
  <si>
    <t>877313123R00</t>
  </si>
  <si>
    <t>Montáž tvarovek na potrubí z trub z plastů těsněných gumovým kroužkem jednoosých DN 150 mm</t>
  </si>
  <si>
    <t>4+4</t>
  </si>
  <si>
    <t>892561111R00</t>
  </si>
  <si>
    <t>Zkoušky těsnosti kanalizačního potrubí zkouška těsnosti kanalizačního potrubí vodou  do DN 125 mm</t>
  </si>
  <si>
    <t>892573111R00</t>
  </si>
  <si>
    <t>Zkoušky těsnosti kanalizačního potrubí zabezpečení konců kanalizačního potrubí při tlakových zkouškách vodou  do DN 200 mm</t>
  </si>
  <si>
    <t>úsek</t>
  </si>
  <si>
    <t>28611141S</t>
  </si>
  <si>
    <t>Trubka plast. pro venkovní kanalizaci spoj: hrdlový; potrubí: vícevrstvé; skladba: PVC-U- pěna-PVC-U</t>
  </si>
  <si>
    <t>+ 3% : 1*1,03</t>
  </si>
  <si>
    <t>28611142S</t>
  </si>
  <si>
    <t>+ 3% : 3*1,03</t>
  </si>
  <si>
    <t>286147902R</t>
  </si>
  <si>
    <t>Trubka plastová pro venkovní kanalizaci spoj: hrdlový; potrubí: jednovrstvé; materiál: PP; povrch: hladký; DN/OD = 110; de = 110,0 mm; tl. stěny = ...</t>
  </si>
  <si>
    <t>+ 3% : 4*1,03</t>
  </si>
  <si>
    <t>28651652.AR</t>
  </si>
  <si>
    <t>Koleno plastové pro venkovní kanalizaci typ: jednoznačné; spoj: hrdlový; potrubí: jednovrstvé; materiál: PVC-U; povrch: hladký; úhel = 45,0 °; DN =...</t>
  </si>
  <si>
    <t>28656140R</t>
  </si>
  <si>
    <t>Koleno plastové pro venkovní kanalizaci typ: jednoznačné; spoj: hrdlový; potrubí: jednovrstvé; materiál: PP; povrch: hladký; úhel = 45,0 °; DN/OD =...</t>
  </si>
  <si>
    <t>871241121R00</t>
  </si>
  <si>
    <t>Montáž potrubí z plastických hmot z tlakových trubek polyetylenových, vnějšího průměru 90 mm</t>
  </si>
  <si>
    <t>877242121R00</t>
  </si>
  <si>
    <t>Montáž elektrotvarovek přirážka za 1 spoj elektrotvarovky, vnějšího průměru 90 mm</t>
  </si>
  <si>
    <t>1*1+2*2+2*2+1*3</t>
  </si>
  <si>
    <t>892241111R00</t>
  </si>
  <si>
    <t>Tlakové zkoušky vodovodního potrubí DN do 80 mm</t>
  </si>
  <si>
    <t>892372111R00</t>
  </si>
  <si>
    <t>Zabezpečení konců vodovodního potrubí při tlakových zkouškách DN do 300 mm</t>
  </si>
  <si>
    <t>892273111R00</t>
  </si>
  <si>
    <t>Proplach a desinfekce vodovodního potrubí DN od 80 do 125 mm</t>
  </si>
  <si>
    <t>899721112R00</t>
  </si>
  <si>
    <t>Výstražné fólie výstražná fólie pro vodovod, šířka 30 cm</t>
  </si>
  <si>
    <t>230180071R00</t>
  </si>
  <si>
    <t>Montáž trubních dílů PE, PP, D 90 x 8,2</t>
  </si>
  <si>
    <t>zaslepení stávajícího vodovodu PE 90 elektrovíčkem : 1</t>
  </si>
  <si>
    <t>koleno d90 90° : 2</t>
  </si>
  <si>
    <t>koleno d90 45° : 2</t>
  </si>
  <si>
    <t>802-001</t>
  </si>
  <si>
    <t>Napojení na stávající vodovod PE 90</t>
  </si>
  <si>
    <t>891269111V00</t>
  </si>
  <si>
    <t>Vsazení T-kusu do stávajícího rozvodu - napojení na vodovod</t>
  </si>
  <si>
    <t>způsob napojení nutno určit při realizaci : 1</t>
  </si>
  <si>
    <t>286134606R</t>
  </si>
  <si>
    <t>Trubka plastová skladba: dvouvrstvá PE 100 RC; de = 90,0 mm; tl. stěny = 8,2 mm; PN 16; SDR 11,0</t>
  </si>
  <si>
    <t>+ 1,5 % : 47*1,015</t>
  </si>
  <si>
    <t>286538057R</t>
  </si>
  <si>
    <t>víčko/záslepka PE100; SDR 11,0; PN 10, PN 16; D = 118,0 mm; di = 90,0 mm; spoj elektrosvařovaný</t>
  </si>
  <si>
    <t>286538097R</t>
  </si>
  <si>
    <t>koleno PE100; 90,0 °; SDR 11,0; PN 10, PN 16; D = 115,0 mm; di = 90,0 mm; spoj elektrosvařovaný</t>
  </si>
  <si>
    <t>286538111R</t>
  </si>
  <si>
    <t>koleno PE100; 45,0 °; SDR 11,0; PN 10, PN 16; D = 115,0 mm; di = 90,0 mm; spoj elektrosvařovaný</t>
  </si>
  <si>
    <t>286538145R</t>
  </si>
  <si>
    <t>T-kus 90,0 °; PE100; SDR 11,0; PN 10, PN 16; D = 117,0 mm; di = 90,0 mm; spoj elektrosvařovaný</t>
  </si>
  <si>
    <t>877313122R00</t>
  </si>
  <si>
    <t>Montáž tvarovek na potrubí z trub z plastů těsněných gumovým kroužkem přesuvek DN 150 mm</t>
  </si>
  <si>
    <t>894432112R00</t>
  </si>
  <si>
    <t>Osazení plastových šachet revizních průměr 425 mm</t>
  </si>
  <si>
    <t>899101111R00</t>
  </si>
  <si>
    <t>Osazení poklopů litinových a ocelových o hmotnost jednotlivě do 50 kg</t>
  </si>
  <si>
    <t>28656175R</t>
  </si>
  <si>
    <t>Kus čisticí plastový pro venkovní kanalizaci typ: přímý; spoj: hrdlový; potrubí: jednovrstvé; materiál: PP; povrch: hladký; DN/OD = 110; SN 16</t>
  </si>
  <si>
    <t>28697104.AR</t>
  </si>
  <si>
    <t>spojka/nátrubek PP; "in situ"; di = 110,0 mm</t>
  </si>
  <si>
    <t>286971402R</t>
  </si>
  <si>
    <t>trubka plastová kanalizační PVC-U; korugovaná; D = 476,0 mm; l = 1 500,0 mm</t>
  </si>
  <si>
    <t>hl. šachty 1,1 m : 1</t>
  </si>
  <si>
    <t>hl. šachty 1,4 m : 1</t>
  </si>
  <si>
    <t>286971412R</t>
  </si>
  <si>
    <t>trubka plastová kanalizační PVC-U; hladká, teleskopická; l = 375,0 mm</t>
  </si>
  <si>
    <t>286971670R</t>
  </si>
  <si>
    <t>dno šachetní s výkyvnými hrdly; průtočné; PP; úhel odpadu 0 °; DN = 478,0 mm; l = 538 mm; š = 478 mm; h = 582 mm; DN žlabu 110 mm</t>
  </si>
  <si>
    <t>55241704R</t>
  </si>
  <si>
    <t>poklop kanalizační kruhový do teleskopu; DN šachty 425 mm; litinový; únosnost 12 500 kg</t>
  </si>
  <si>
    <t>962022391G00</t>
  </si>
  <si>
    <t>Bourání zdiva nadzákladového kamenného v drátěnných koších (gabion)</t>
  </si>
  <si>
    <t>0,6*1,8*1,5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</si>
  <si>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</si>
  <si>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</si>
  <si>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</si>
  <si>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</si>
  <si>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Veškeré náklady spojené s vybudováním, provozem a odstraněním zařízení staveniště.</t>
  </si>
  <si>
    <t>24+47+2+6+19+45+11+80+149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</si>
</sst>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9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algorithmName="SHA-512" hashValue="CU6xW2jA5mxh30dcBpXbNZ/bSCLlDfobw8oOs8or7jqxbUJYGpAmugaS4MfdcpVxeEUCqlEOAnrcQ/u1qLGMJw==" saltValue="eg2aE/orFDLnWXNEEok/r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1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7" t="s">
        <v>41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2"/>
      <c r="B2" s="76" t="s">
        <v>22</v>
      </c>
      <c r="C2" s="77"/>
      <c r="D2" s="78" t="s">
        <v>43</v>
      </c>
      <c r="E2" s="206" t="s">
        <v>44</v>
      </c>
      <c r="F2" s="207"/>
      <c r="G2" s="207"/>
      <c r="H2" s="207"/>
      <c r="I2" s="207"/>
      <c r="J2" s="208"/>
      <c r="O2" s="1"/>
    </row>
    <row r="3" spans="1:15" ht="27" hidden="1" customHeight="1" x14ac:dyDescent="0.2">
      <c r="A3" s="2"/>
      <c r="B3" s="79"/>
      <c r="C3" s="77"/>
      <c r="D3" s="80"/>
      <c r="E3" s="209"/>
      <c r="F3" s="210"/>
      <c r="G3" s="210"/>
      <c r="H3" s="210"/>
      <c r="I3" s="210"/>
      <c r="J3" s="211"/>
    </row>
    <row r="4" spans="1:15" ht="23.25" customHeight="1" x14ac:dyDescent="0.2">
      <c r="A4" s="2"/>
      <c r="B4" s="81"/>
      <c r="C4" s="82"/>
      <c r="D4" s="83"/>
      <c r="E4" s="219"/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42</v>
      </c>
      <c r="D5" s="223" t="s">
        <v>45</v>
      </c>
      <c r="E5" s="224"/>
      <c r="F5" s="224"/>
      <c r="G5" s="224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5" t="s">
        <v>46</v>
      </c>
      <c r="E6" s="226"/>
      <c r="F6" s="226"/>
      <c r="G6" s="226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7" t="s">
        <v>47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3"/>
      <c r="E11" s="213"/>
      <c r="F11" s="213"/>
      <c r="G11" s="21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2"/>
      <c r="F15" s="212"/>
      <c r="G15" s="214"/>
      <c r="H15" s="214"/>
      <c r="I15" s="214" t="s">
        <v>29</v>
      </c>
      <c r="J15" s="215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SUMIF(F55:F77,A16,I55:I77)+SUMIF(F55:F77,"PSU",I55:I77)</f>
        <v>0</v>
      </c>
      <c r="J16" s="205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SUMIF(F55:F77,A17,I55:I77)</f>
        <v>0</v>
      </c>
      <c r="J17" s="205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SUMIF(F55:F77,A18,I55:I77)</f>
        <v>0</v>
      </c>
      <c r="J18" s="205"/>
    </row>
    <row r="19" spans="1:10" ht="23.25" customHeight="1" x14ac:dyDescent="0.2">
      <c r="A19" s="140" t="s">
        <v>113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SUMIF(F55:F77,A19,I55:I77)</f>
        <v>0</v>
      </c>
      <c r="J19" s="205"/>
    </row>
    <row r="20" spans="1:10" ht="23.25" customHeight="1" x14ac:dyDescent="0.2">
      <c r="A20" s="140" t="s">
        <v>114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SUMIF(F55:F77,A20,I55:I77)</f>
        <v>0</v>
      </c>
      <c r="J20" s="205"/>
    </row>
    <row r="21" spans="1:10" ht="23.25" customHeight="1" x14ac:dyDescent="0.2">
      <c r="A21" s="2"/>
      <c r="B21" s="48" t="s">
        <v>29</v>
      </c>
      <c r="C21" s="64"/>
      <c r="D21" s="65"/>
      <c r="E21" s="216"/>
      <c r="F21" s="217"/>
      <c r="G21" s="216"/>
      <c r="H21" s="217"/>
      <c r="I21" s="216">
        <f>SUM(I16:J20)</f>
        <v>0</v>
      </c>
      <c r="J21" s="23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00">
        <f>A25</f>
        <v>0</v>
      </c>
      <c r="H26" s="201"/>
      <c r="I26" s="20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02">
        <f>CenaCelkem-(ZakladDPHSni+DPHSni+ZakladDPHZakl+DPHZakl)</f>
        <v>0</v>
      </c>
      <c r="H27" s="202"/>
      <c r="I27" s="20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35">
        <f>A27</f>
        <v>0</v>
      </c>
      <c r="H29" s="235"/>
      <c r="I29" s="235"/>
      <c r="J29" s="120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7"/>
      <c r="E34" s="238"/>
      <c r="G34" s="239"/>
      <c r="H34" s="240"/>
      <c r="I34" s="240"/>
      <c r="J34" s="25"/>
    </row>
    <row r="35" spans="1:10" ht="12.75" customHeight="1" x14ac:dyDescent="0.2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241"/>
      <c r="D39" s="241"/>
      <c r="E39" s="241"/>
      <c r="F39" s="100">
        <f>'D.1.4.1 D.1.4.1.1 Pol'!AE272+'D.1.4.1 D.1.4.1.2 Pol'!AE142</f>
        <v>0</v>
      </c>
      <c r="G39" s="101">
        <f>'D.1.4.1 D.1.4.1.1 Pol'!AF272+'D.1.4.1 D.1.4.1.2 Pol'!AF142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2">
      <c r="A40" s="89">
        <v>2</v>
      </c>
      <c r="B40" s="104"/>
      <c r="C40" s="242" t="s">
        <v>52</v>
      </c>
      <c r="D40" s="242"/>
      <c r="E40" s="242"/>
      <c r="F40" s="105"/>
      <c r="G40" s="106"/>
      <c r="H40" s="106">
        <f>(F40*SazbaDPH1/100)+(G40*SazbaDPH2/100)</f>
        <v>0</v>
      </c>
      <c r="I40" s="106"/>
      <c r="J40" s="107"/>
    </row>
    <row r="41" spans="1:10" ht="25.5" customHeight="1" x14ac:dyDescent="0.2">
      <c r="A41" s="89">
        <v>2</v>
      </c>
      <c r="B41" s="104" t="s">
        <v>53</v>
      </c>
      <c r="C41" s="242" t="s">
        <v>54</v>
      </c>
      <c r="D41" s="242"/>
      <c r="E41" s="242"/>
      <c r="F41" s="105">
        <f>'D.1.4.1 D.1.4.1.1 Pol'!AE272+'D.1.4.1 D.1.4.1.2 Pol'!AE142</f>
        <v>0</v>
      </c>
      <c r="G41" s="106">
        <f>'D.1.4.1 D.1.4.1.1 Pol'!AF272+'D.1.4.1 D.1.4.1.2 Pol'!AF142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customHeight="1" x14ac:dyDescent="0.2">
      <c r="A42" s="89">
        <v>3</v>
      </c>
      <c r="B42" s="108" t="s">
        <v>55</v>
      </c>
      <c r="C42" s="241" t="s">
        <v>54</v>
      </c>
      <c r="D42" s="241"/>
      <c r="E42" s="241"/>
      <c r="F42" s="109">
        <f>'D.1.4.1 D.1.4.1.1 Pol'!AE272</f>
        <v>0</v>
      </c>
      <c r="G42" s="102">
        <f>'D.1.4.1 D.1.4.1.1 Pol'!AF272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customHeight="1" x14ac:dyDescent="0.2">
      <c r="A43" s="89">
        <v>3</v>
      </c>
      <c r="B43" s="108" t="s">
        <v>56</v>
      </c>
      <c r="C43" s="241" t="s">
        <v>57</v>
      </c>
      <c r="D43" s="241"/>
      <c r="E43" s="241"/>
      <c r="F43" s="109">
        <f>'D.1.4.1 D.1.4.1.2 Pol'!AE142</f>
        <v>0</v>
      </c>
      <c r="G43" s="102">
        <f>'D.1.4.1 D.1.4.1.2 Pol'!AF142</f>
        <v>0</v>
      </c>
      <c r="H43" s="102">
        <f>(F43*SazbaDPH1/100)+(G43*SazbaDPH2/100)</f>
        <v>0</v>
      </c>
      <c r="I43" s="102">
        <f>F43+G43+H43</f>
        <v>0</v>
      </c>
      <c r="J43" s="103" t="str">
        <f>IF(_xlfn.SINGLE(CenaCelkemVypocet)=0,"",I43/_xlfn.SINGLE(CenaCelkemVypocet)*100)</f>
        <v/>
      </c>
    </row>
    <row r="44" spans="1:10" ht="25.5" customHeight="1" x14ac:dyDescent="0.2">
      <c r="A44" s="89"/>
      <c r="B44" s="243" t="s">
        <v>58</v>
      </c>
      <c r="C44" s="244"/>
      <c r="D44" s="244"/>
      <c r="E44" s="245"/>
      <c r="F44" s="110">
        <f>SUMIF(A39:A43,"=1",F39:F43)</f>
        <v>0</v>
      </c>
      <c r="G44" s="111">
        <f>SUMIF(A39:A43,"=1",G39:G43)</f>
        <v>0</v>
      </c>
      <c r="H44" s="111">
        <f>SUMIF(A39:A43,"=1",H39:H43)</f>
        <v>0</v>
      </c>
      <c r="I44" s="111">
        <f>SUMIF(A39:A43,"=1",I39:I43)</f>
        <v>0</v>
      </c>
      <c r="J44" s="112">
        <f>SUMIF(A39:A43,"=1",J39:J43)</f>
        <v>0</v>
      </c>
    </row>
    <row r="46" spans="1:10" x14ac:dyDescent="0.2">
      <c r="A46" t="s">
        <v>60</v>
      </c>
      <c r="B46" t="s">
        <v>61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64</v>
      </c>
      <c r="B49" t="s">
        <v>66</v>
      </c>
    </row>
    <row r="52" spans="1:10" ht="15.75" x14ac:dyDescent="0.25">
      <c r="B52" s="121" t="s">
        <v>67</v>
      </c>
    </row>
    <row r="54" spans="1:10" ht="25.5" customHeight="1" x14ac:dyDescent="0.2">
      <c r="A54" s="123"/>
      <c r="B54" s="126" t="s">
        <v>17</v>
      </c>
      <c r="C54" s="126" t="s">
        <v>5</v>
      </c>
      <c r="D54" s="127"/>
      <c r="E54" s="127"/>
      <c r="F54" s="128" t="s">
        <v>68</v>
      </c>
      <c r="G54" s="128"/>
      <c r="H54" s="128"/>
      <c r="I54" s="128" t="s">
        <v>29</v>
      </c>
      <c r="J54" s="128" t="s">
        <v>0</v>
      </c>
    </row>
    <row r="55" spans="1:10" ht="36.75" customHeight="1" x14ac:dyDescent="0.2">
      <c r="A55" s="124"/>
      <c r="B55" s="129" t="s">
        <v>69</v>
      </c>
      <c r="C55" s="246" t="s">
        <v>70</v>
      </c>
      <c r="D55" s="247"/>
      <c r="E55" s="247"/>
      <c r="F55" s="136" t="s">
        <v>24</v>
      </c>
      <c r="G55" s="137"/>
      <c r="H55" s="137"/>
      <c r="I55" s="137">
        <f>'D.1.4.1 D.1.4.1.1 Pol'!G8+'D.1.4.1 D.1.4.1.2 Pol'!G8</f>
        <v>0</v>
      </c>
      <c r="J55" s="133" t="str">
        <f>IF(I78=0,"",I55/I78*100)</f>
        <v/>
      </c>
    </row>
    <row r="56" spans="1:10" ht="36.75" customHeight="1" x14ac:dyDescent="0.2">
      <c r="A56" s="124"/>
      <c r="B56" s="129" t="s">
        <v>71</v>
      </c>
      <c r="C56" s="246" t="s">
        <v>72</v>
      </c>
      <c r="D56" s="247"/>
      <c r="E56" s="247"/>
      <c r="F56" s="136" t="s">
        <v>24</v>
      </c>
      <c r="G56" s="137"/>
      <c r="H56" s="137"/>
      <c r="I56" s="137">
        <f>'D.1.4.1 D.1.4.1.1 Pol'!G39</f>
        <v>0</v>
      </c>
      <c r="J56" s="133" t="str">
        <f>IF(I78=0,"",I56/I78*100)</f>
        <v/>
      </c>
    </row>
    <row r="57" spans="1:10" ht="36.75" customHeight="1" x14ac:dyDescent="0.2">
      <c r="A57" s="124"/>
      <c r="B57" s="129" t="s">
        <v>73</v>
      </c>
      <c r="C57" s="246" t="s">
        <v>74</v>
      </c>
      <c r="D57" s="247"/>
      <c r="E57" s="247"/>
      <c r="F57" s="136" t="s">
        <v>24</v>
      </c>
      <c r="G57" s="137"/>
      <c r="H57" s="137"/>
      <c r="I57" s="137">
        <f>'D.1.4.1 D.1.4.1.2 Pol'!G49</f>
        <v>0</v>
      </c>
      <c r="J57" s="133" t="str">
        <f>IF(I78=0,"",I57/I78*100)</f>
        <v/>
      </c>
    </row>
    <row r="58" spans="1:10" ht="36.75" customHeight="1" x14ac:dyDescent="0.2">
      <c r="A58" s="124"/>
      <c r="B58" s="129" t="s">
        <v>75</v>
      </c>
      <c r="C58" s="246" t="s">
        <v>76</v>
      </c>
      <c r="D58" s="247"/>
      <c r="E58" s="247"/>
      <c r="F58" s="136" t="s">
        <v>24</v>
      </c>
      <c r="G58" s="137"/>
      <c r="H58" s="137"/>
      <c r="I58" s="137">
        <f>'D.1.4.1 D.1.4.1.1 Pol'!G34+'D.1.4.1 D.1.4.1.2 Pol'!G53</f>
        <v>0</v>
      </c>
      <c r="J58" s="133" t="str">
        <f>IF(I78=0,"",I58/I78*100)</f>
        <v/>
      </c>
    </row>
    <row r="59" spans="1:10" ht="36.75" customHeight="1" x14ac:dyDescent="0.2">
      <c r="A59" s="124"/>
      <c r="B59" s="129" t="s">
        <v>77</v>
      </c>
      <c r="C59" s="246" t="s">
        <v>78</v>
      </c>
      <c r="D59" s="247"/>
      <c r="E59" s="247"/>
      <c r="F59" s="136" t="s">
        <v>24</v>
      </c>
      <c r="G59" s="137"/>
      <c r="H59" s="137"/>
      <c r="I59" s="137">
        <f>'D.1.4.1 D.1.4.1.2 Pol'!G57</f>
        <v>0</v>
      </c>
      <c r="J59" s="133" t="str">
        <f>IF(I78=0,"",I59/I78*100)</f>
        <v/>
      </c>
    </row>
    <row r="60" spans="1:10" ht="36.75" customHeight="1" x14ac:dyDescent="0.2">
      <c r="A60" s="124"/>
      <c r="B60" s="129" t="s">
        <v>79</v>
      </c>
      <c r="C60" s="246" t="s">
        <v>80</v>
      </c>
      <c r="D60" s="247"/>
      <c r="E60" s="247"/>
      <c r="F60" s="136" t="s">
        <v>24</v>
      </c>
      <c r="G60" s="137"/>
      <c r="H60" s="137"/>
      <c r="I60" s="137">
        <f>'D.1.4.1 D.1.4.1.2 Pol'!G63</f>
        <v>0</v>
      </c>
      <c r="J60" s="133" t="str">
        <f>IF(I78=0,"",I60/I78*100)</f>
        <v/>
      </c>
    </row>
    <row r="61" spans="1:10" ht="36.75" customHeight="1" x14ac:dyDescent="0.2">
      <c r="A61" s="124"/>
      <c r="B61" s="129" t="s">
        <v>81</v>
      </c>
      <c r="C61" s="246" t="s">
        <v>82</v>
      </c>
      <c r="D61" s="247"/>
      <c r="E61" s="247"/>
      <c r="F61" s="136" t="s">
        <v>24</v>
      </c>
      <c r="G61" s="137"/>
      <c r="H61" s="137"/>
      <c r="I61" s="137">
        <f>'D.1.4.1 D.1.4.1.2 Pol'!G65</f>
        <v>0</v>
      </c>
      <c r="J61" s="133" t="str">
        <f>IF(I78=0,"",I61/I78*100)</f>
        <v/>
      </c>
    </row>
    <row r="62" spans="1:10" ht="36.75" customHeight="1" x14ac:dyDescent="0.2">
      <c r="A62" s="124"/>
      <c r="B62" s="129" t="s">
        <v>83</v>
      </c>
      <c r="C62" s="246" t="s">
        <v>84</v>
      </c>
      <c r="D62" s="247"/>
      <c r="E62" s="247"/>
      <c r="F62" s="136" t="s">
        <v>24</v>
      </c>
      <c r="G62" s="137"/>
      <c r="H62" s="137"/>
      <c r="I62" s="137">
        <f>'D.1.4.1 D.1.4.1.2 Pol'!G80</f>
        <v>0</v>
      </c>
      <c r="J62" s="133" t="str">
        <f>IF(I78=0,"",I62/I78*100)</f>
        <v/>
      </c>
    </row>
    <row r="63" spans="1:10" ht="36.75" customHeight="1" x14ac:dyDescent="0.2">
      <c r="A63" s="124"/>
      <c r="B63" s="129" t="s">
        <v>85</v>
      </c>
      <c r="C63" s="246" t="s">
        <v>86</v>
      </c>
      <c r="D63" s="247"/>
      <c r="E63" s="247"/>
      <c r="F63" s="136" t="s">
        <v>24</v>
      </c>
      <c r="G63" s="137"/>
      <c r="H63" s="137"/>
      <c r="I63" s="137">
        <f>'D.1.4.1 D.1.4.1.2 Pol'!G101</f>
        <v>0</v>
      </c>
      <c r="J63" s="133" t="str">
        <f>IF(I78=0,"",I63/I78*100)</f>
        <v/>
      </c>
    </row>
    <row r="64" spans="1:10" ht="36.75" customHeight="1" x14ac:dyDescent="0.2">
      <c r="A64" s="124"/>
      <c r="B64" s="129" t="s">
        <v>87</v>
      </c>
      <c r="C64" s="246" t="s">
        <v>88</v>
      </c>
      <c r="D64" s="247"/>
      <c r="E64" s="247"/>
      <c r="F64" s="136" t="s">
        <v>24</v>
      </c>
      <c r="G64" s="137"/>
      <c r="H64" s="137"/>
      <c r="I64" s="137">
        <f>'D.1.4.1 D.1.4.1.1 Pol'!G42+'D.1.4.1 D.1.4.1.1 Pol'!G48</f>
        <v>0</v>
      </c>
      <c r="J64" s="133" t="str">
        <f>IF(I78=0,"",I64/I78*100)</f>
        <v/>
      </c>
    </row>
    <row r="65" spans="1:10" ht="36.75" customHeight="1" x14ac:dyDescent="0.2">
      <c r="A65" s="124"/>
      <c r="B65" s="129" t="s">
        <v>89</v>
      </c>
      <c r="C65" s="246" t="s">
        <v>90</v>
      </c>
      <c r="D65" s="247"/>
      <c r="E65" s="247"/>
      <c r="F65" s="136" t="s">
        <v>24</v>
      </c>
      <c r="G65" s="137"/>
      <c r="H65" s="137"/>
      <c r="I65" s="137">
        <f>'D.1.4.1 D.1.4.1.1 Pol'!G44</f>
        <v>0</v>
      </c>
      <c r="J65" s="133" t="str">
        <f>IF(I78=0,"",I65/I78*100)</f>
        <v/>
      </c>
    </row>
    <row r="66" spans="1:10" ht="36.75" customHeight="1" x14ac:dyDescent="0.2">
      <c r="A66" s="124"/>
      <c r="B66" s="129" t="s">
        <v>91</v>
      </c>
      <c r="C66" s="246" t="s">
        <v>92</v>
      </c>
      <c r="D66" s="247"/>
      <c r="E66" s="247"/>
      <c r="F66" s="136" t="s">
        <v>24</v>
      </c>
      <c r="G66" s="137"/>
      <c r="H66" s="137"/>
      <c r="I66" s="137">
        <f>'D.1.4.1 D.1.4.1.2 Pol'!G113</f>
        <v>0</v>
      </c>
      <c r="J66" s="133" t="str">
        <f>IF(I78=0,"",I66/I78*100)</f>
        <v/>
      </c>
    </row>
    <row r="67" spans="1:10" ht="36.75" customHeight="1" x14ac:dyDescent="0.2">
      <c r="A67" s="124"/>
      <c r="B67" s="129" t="s">
        <v>93</v>
      </c>
      <c r="C67" s="246" t="s">
        <v>94</v>
      </c>
      <c r="D67" s="247"/>
      <c r="E67" s="247"/>
      <c r="F67" s="136" t="s">
        <v>24</v>
      </c>
      <c r="G67" s="137"/>
      <c r="H67" s="137"/>
      <c r="I67" s="137">
        <f>'D.1.4.1 D.1.4.1.1 Pol'!G53+'D.1.4.1 D.1.4.1.2 Pol'!G116</f>
        <v>0</v>
      </c>
      <c r="J67" s="133" t="str">
        <f>IF(I78=0,"",I67/I78*100)</f>
        <v/>
      </c>
    </row>
    <row r="68" spans="1:10" ht="36.75" customHeight="1" x14ac:dyDescent="0.2">
      <c r="A68" s="124"/>
      <c r="B68" s="129" t="s">
        <v>95</v>
      </c>
      <c r="C68" s="246" t="s">
        <v>96</v>
      </c>
      <c r="D68" s="247"/>
      <c r="E68" s="247"/>
      <c r="F68" s="136" t="s">
        <v>25</v>
      </c>
      <c r="G68" s="137"/>
      <c r="H68" s="137"/>
      <c r="I68" s="137">
        <f>'D.1.4.1 D.1.4.1.2 Pol'!G119</f>
        <v>0</v>
      </c>
      <c r="J68" s="133" t="str">
        <f>IF(I78=0,"",I68/I78*100)</f>
        <v/>
      </c>
    </row>
    <row r="69" spans="1:10" ht="36.75" customHeight="1" x14ac:dyDescent="0.2">
      <c r="A69" s="124"/>
      <c r="B69" s="129" t="s">
        <v>97</v>
      </c>
      <c r="C69" s="246" t="s">
        <v>98</v>
      </c>
      <c r="D69" s="247"/>
      <c r="E69" s="247"/>
      <c r="F69" s="136" t="s">
        <v>25</v>
      </c>
      <c r="G69" s="137"/>
      <c r="H69" s="137"/>
      <c r="I69" s="137">
        <f>'D.1.4.1 D.1.4.1.1 Pol'!G56</f>
        <v>0</v>
      </c>
      <c r="J69" s="133" t="str">
        <f>IF(I78=0,"",I69/I78*100)</f>
        <v/>
      </c>
    </row>
    <row r="70" spans="1:10" ht="36.75" customHeight="1" x14ac:dyDescent="0.2">
      <c r="A70" s="124"/>
      <c r="B70" s="129" t="s">
        <v>99</v>
      </c>
      <c r="C70" s="246" t="s">
        <v>100</v>
      </c>
      <c r="D70" s="247"/>
      <c r="E70" s="247"/>
      <c r="F70" s="136" t="s">
        <v>25</v>
      </c>
      <c r="G70" s="137"/>
      <c r="H70" s="137"/>
      <c r="I70" s="137">
        <f>'D.1.4.1 D.1.4.1.1 Pol'!G58</f>
        <v>0</v>
      </c>
      <c r="J70" s="133" t="str">
        <f>IF(I78=0,"",I70/I78*100)</f>
        <v/>
      </c>
    </row>
    <row r="71" spans="1:10" ht="36.75" customHeight="1" x14ac:dyDescent="0.2">
      <c r="A71" s="124"/>
      <c r="B71" s="129" t="s">
        <v>101</v>
      </c>
      <c r="C71" s="246" t="s">
        <v>102</v>
      </c>
      <c r="D71" s="247"/>
      <c r="E71" s="247"/>
      <c r="F71" s="136" t="s">
        <v>25</v>
      </c>
      <c r="G71" s="137"/>
      <c r="H71" s="137"/>
      <c r="I71" s="137">
        <f>'D.1.4.1 D.1.4.1.1 Pol'!G62</f>
        <v>0</v>
      </c>
      <c r="J71" s="133" t="str">
        <f>IF(I78=0,"",I71/I78*100)</f>
        <v/>
      </c>
    </row>
    <row r="72" spans="1:10" ht="36.75" customHeight="1" x14ac:dyDescent="0.2">
      <c r="A72" s="124"/>
      <c r="B72" s="129" t="s">
        <v>103</v>
      </c>
      <c r="C72" s="246" t="s">
        <v>104</v>
      </c>
      <c r="D72" s="247"/>
      <c r="E72" s="247"/>
      <c r="F72" s="136" t="s">
        <v>25</v>
      </c>
      <c r="G72" s="137"/>
      <c r="H72" s="137"/>
      <c r="I72" s="137">
        <f>'D.1.4.1 D.1.4.1.1 Pol'!G107</f>
        <v>0</v>
      </c>
      <c r="J72" s="133" t="str">
        <f>IF(I78=0,"",I72/I78*100)</f>
        <v/>
      </c>
    </row>
    <row r="73" spans="1:10" ht="36.75" customHeight="1" x14ac:dyDescent="0.2">
      <c r="A73" s="124"/>
      <c r="B73" s="129" t="s">
        <v>105</v>
      </c>
      <c r="C73" s="246" t="s">
        <v>106</v>
      </c>
      <c r="D73" s="247"/>
      <c r="E73" s="247"/>
      <c r="F73" s="136" t="s">
        <v>25</v>
      </c>
      <c r="G73" s="137"/>
      <c r="H73" s="137"/>
      <c r="I73" s="137">
        <f>'D.1.4.1 D.1.4.1.1 Pol'!G125</f>
        <v>0</v>
      </c>
      <c r="J73" s="133" t="str">
        <f>IF(I78=0,"",I73/I78*100)</f>
        <v/>
      </c>
    </row>
    <row r="74" spans="1:10" ht="36.75" customHeight="1" x14ac:dyDescent="0.2">
      <c r="A74" s="124"/>
      <c r="B74" s="129" t="s">
        <v>107</v>
      </c>
      <c r="C74" s="246" t="s">
        <v>108</v>
      </c>
      <c r="D74" s="247"/>
      <c r="E74" s="247"/>
      <c r="F74" s="136" t="s">
        <v>25</v>
      </c>
      <c r="G74" s="137"/>
      <c r="H74" s="137"/>
      <c r="I74" s="137">
        <f>'D.1.4.1 D.1.4.1.1 Pol'!G160</f>
        <v>0</v>
      </c>
      <c r="J74" s="133" t="str">
        <f>IF(I78=0,"",I74/I78*100)</f>
        <v/>
      </c>
    </row>
    <row r="75" spans="1:10" ht="36.75" customHeight="1" x14ac:dyDescent="0.2">
      <c r="A75" s="124"/>
      <c r="B75" s="129" t="s">
        <v>109</v>
      </c>
      <c r="C75" s="246" t="s">
        <v>110</v>
      </c>
      <c r="D75" s="247"/>
      <c r="E75" s="247"/>
      <c r="F75" s="136" t="s">
        <v>25</v>
      </c>
      <c r="G75" s="137"/>
      <c r="H75" s="137"/>
      <c r="I75" s="137">
        <f>'D.1.4.1 D.1.4.1.1 Pol'!G228+'D.1.4.1 D.1.4.1.1 Pol'!G235</f>
        <v>0</v>
      </c>
      <c r="J75" s="133" t="str">
        <f>IF(I78=0,"",I75/I78*100)</f>
        <v/>
      </c>
    </row>
    <row r="76" spans="1:10" ht="36.75" customHeight="1" x14ac:dyDescent="0.2">
      <c r="A76" s="124"/>
      <c r="B76" s="129" t="s">
        <v>111</v>
      </c>
      <c r="C76" s="246" t="s">
        <v>112</v>
      </c>
      <c r="D76" s="247"/>
      <c r="E76" s="247"/>
      <c r="F76" s="136" t="s">
        <v>25</v>
      </c>
      <c r="G76" s="137"/>
      <c r="H76" s="137"/>
      <c r="I76" s="137">
        <f>'D.1.4.1 D.1.4.1.1 Pol'!G233+'D.1.4.1 D.1.4.1.1 Pol'!G237</f>
        <v>0</v>
      </c>
      <c r="J76" s="133" t="str">
        <f>IF(I78=0,"",I76/I78*100)</f>
        <v/>
      </c>
    </row>
    <row r="77" spans="1:10" ht="36.75" customHeight="1" x14ac:dyDescent="0.2">
      <c r="A77" s="124"/>
      <c r="B77" s="129" t="s">
        <v>113</v>
      </c>
      <c r="C77" s="246" t="s">
        <v>27</v>
      </c>
      <c r="D77" s="247"/>
      <c r="E77" s="247"/>
      <c r="F77" s="136" t="s">
        <v>113</v>
      </c>
      <c r="G77" s="137"/>
      <c r="H77" s="137"/>
      <c r="I77" s="137">
        <f>'D.1.4.1 D.1.4.1.1 Pol'!G253+'D.1.4.1 D.1.4.1.2 Pol'!G121</f>
        <v>0</v>
      </c>
      <c r="J77" s="133" t="str">
        <f>IF(I78=0,"",I77/I78*100)</f>
        <v/>
      </c>
    </row>
    <row r="78" spans="1:10" ht="25.5" customHeight="1" x14ac:dyDescent="0.2">
      <c r="A78" s="125"/>
      <c r="B78" s="130" t="s">
        <v>1</v>
      </c>
      <c r="C78" s="131"/>
      <c r="D78" s="132"/>
      <c r="E78" s="132"/>
      <c r="F78" s="138"/>
      <c r="G78" s="139"/>
      <c r="H78" s="139"/>
      <c r="I78" s="139">
        <f>SUM(I55:I77)</f>
        <v>0</v>
      </c>
      <c r="J78" s="134">
        <f>SUM(J55:J77)</f>
        <v>0</v>
      </c>
    </row>
    <row r="79" spans="1:10" x14ac:dyDescent="0.2">
      <c r="F79" s="88"/>
      <c r="G79" s="88"/>
      <c r="H79" s="88"/>
      <c r="I79" s="88"/>
      <c r="J79" s="135"/>
    </row>
    <row r="80" spans="1:10" x14ac:dyDescent="0.2">
      <c r="F80" s="88"/>
      <c r="G80" s="88"/>
      <c r="H80" s="88"/>
      <c r="I80" s="88"/>
      <c r="J80" s="135"/>
    </row>
    <row r="81" spans="6:10" x14ac:dyDescent="0.2">
      <c r="F81" s="88"/>
      <c r="G81" s="88"/>
      <c r="H81" s="88"/>
      <c r="I81" s="88"/>
      <c r="J81" s="135"/>
    </row>
  </sheetData>
  <sheetProtection algorithmName="SHA-512" hashValue="xjUExp6Q6ZynTJBuWh86WhfT02fBPKlmXnwKeQbGl9lzWCPM6Us5t/BfsSnujouxoZFkY8aeFCbXs4J0M/imCA==" saltValue="HgjttauEQhd3DBs0HhWwr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4:E74"/>
    <mergeCell ref="C75:E75"/>
    <mergeCell ref="C76:E76"/>
    <mergeCell ref="C77:E77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7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8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9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zAtnNzW8vJ8WiQkoKoIwO2llgtf9J/NTiUfCxD7vSYba8uRrR7IHmeC0krSEKPqmnN7LD7BxZMSMvJ27XKfVsg==" saltValue="A1480iIRbWW4XpG2+yQK0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78AD9-0766-4026-A5E9-B23E790CC663}">
  <sheetPr>
    <outlinePr summaryBelow="0"/>
  </sheetPr>
  <dimension ref="A1:BH5000"/>
  <sheetViews>
    <sheetView workbookViewId="0">
      <pane ySplit="7" topLeftCell="A210" activePane="bottomLeft" state="frozen"/>
      <selection pane="bottomLeft" activeCell="F216" sqref="F216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4" t="s">
        <v>115</v>
      </c>
      <c r="B1" s="254"/>
      <c r="C1" s="254"/>
      <c r="D1" s="254"/>
      <c r="E1" s="254"/>
      <c r="F1" s="254"/>
      <c r="G1" s="254"/>
      <c r="AG1" t="s">
        <v>116</v>
      </c>
    </row>
    <row r="2" spans="1:60" ht="24.95" customHeight="1" x14ac:dyDescent="0.2">
      <c r="A2" s="141" t="s">
        <v>7</v>
      </c>
      <c r="B2" s="49" t="s">
        <v>43</v>
      </c>
      <c r="C2" s="255" t="s">
        <v>44</v>
      </c>
      <c r="D2" s="256"/>
      <c r="E2" s="256"/>
      <c r="F2" s="256"/>
      <c r="G2" s="257"/>
      <c r="AG2" t="s">
        <v>117</v>
      </c>
    </row>
    <row r="3" spans="1:60" ht="24.95" customHeight="1" x14ac:dyDescent="0.2">
      <c r="A3" s="141" t="s">
        <v>8</v>
      </c>
      <c r="B3" s="49" t="s">
        <v>53</v>
      </c>
      <c r="C3" s="255" t="s">
        <v>54</v>
      </c>
      <c r="D3" s="256"/>
      <c r="E3" s="256"/>
      <c r="F3" s="256"/>
      <c r="G3" s="257"/>
      <c r="AC3" s="122" t="s">
        <v>118</v>
      </c>
      <c r="AG3" t="s">
        <v>119</v>
      </c>
    </row>
    <row r="4" spans="1:60" ht="24.95" customHeight="1" x14ac:dyDescent="0.2">
      <c r="A4" s="142" t="s">
        <v>9</v>
      </c>
      <c r="B4" s="143" t="s">
        <v>55</v>
      </c>
      <c r="C4" s="258" t="s">
        <v>54</v>
      </c>
      <c r="D4" s="259"/>
      <c r="E4" s="259"/>
      <c r="F4" s="259"/>
      <c r="G4" s="260"/>
      <c r="AG4" t="s">
        <v>120</v>
      </c>
    </row>
    <row r="5" spans="1:60" x14ac:dyDescent="0.2">
      <c r="D5" s="10"/>
    </row>
    <row r="6" spans="1:60" ht="38.25" x14ac:dyDescent="0.2">
      <c r="A6" s="145" t="s">
        <v>121</v>
      </c>
      <c r="B6" s="147" t="s">
        <v>122</v>
      </c>
      <c r="C6" s="147" t="s">
        <v>123</v>
      </c>
      <c r="D6" s="146" t="s">
        <v>124</v>
      </c>
      <c r="E6" s="145" t="s">
        <v>125</v>
      </c>
      <c r="F6" s="144" t="s">
        <v>126</v>
      </c>
      <c r="G6" s="145" t="s">
        <v>29</v>
      </c>
      <c r="H6" s="148" t="s">
        <v>30</v>
      </c>
      <c r="I6" s="148" t="s">
        <v>127</v>
      </c>
      <c r="J6" s="148" t="s">
        <v>31</v>
      </c>
      <c r="K6" s="148" t="s">
        <v>128</v>
      </c>
      <c r="L6" s="148" t="s">
        <v>129</v>
      </c>
      <c r="M6" s="148" t="s">
        <v>130</v>
      </c>
      <c r="N6" s="148" t="s">
        <v>131</v>
      </c>
      <c r="O6" s="148" t="s">
        <v>132</v>
      </c>
      <c r="P6" s="148" t="s">
        <v>133</v>
      </c>
      <c r="Q6" s="148" t="s">
        <v>134</v>
      </c>
      <c r="R6" s="148" t="s">
        <v>135</v>
      </c>
      <c r="S6" s="148" t="s">
        <v>136</v>
      </c>
      <c r="T6" s="148" t="s">
        <v>137</v>
      </c>
      <c r="U6" s="148" t="s">
        <v>138</v>
      </c>
      <c r="V6" s="148" t="s">
        <v>139</v>
      </c>
      <c r="W6" s="148" t="s">
        <v>140</v>
      </c>
      <c r="X6" s="148" t="s">
        <v>141</v>
      </c>
      <c r="Y6" s="148" t="s">
        <v>142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143</v>
      </c>
      <c r="B8" s="166" t="s">
        <v>69</v>
      </c>
      <c r="C8" s="188" t="s">
        <v>70</v>
      </c>
      <c r="D8" s="167"/>
      <c r="E8" s="168"/>
      <c r="F8" s="169"/>
      <c r="G8" s="169">
        <f>SUMIF(AG9:AG33,"&lt;&gt;NOR",G9:G33)</f>
        <v>0</v>
      </c>
      <c r="H8" s="169"/>
      <c r="I8" s="169">
        <f>SUM(I9:I33)</f>
        <v>0</v>
      </c>
      <c r="J8" s="169"/>
      <c r="K8" s="169">
        <f>SUM(K9:K33)</f>
        <v>0</v>
      </c>
      <c r="L8" s="169"/>
      <c r="M8" s="169">
        <f>SUM(M9:M33)</f>
        <v>0</v>
      </c>
      <c r="N8" s="168"/>
      <c r="O8" s="168">
        <f>SUM(O9:O33)</f>
        <v>62.36</v>
      </c>
      <c r="P8" s="168"/>
      <c r="Q8" s="168">
        <f>SUM(Q9:Q33)</f>
        <v>0</v>
      </c>
      <c r="R8" s="169"/>
      <c r="S8" s="169"/>
      <c r="T8" s="170"/>
      <c r="U8" s="164"/>
      <c r="V8" s="164">
        <f>SUM(V9:V33)</f>
        <v>431.91999999999996</v>
      </c>
      <c r="W8" s="164"/>
      <c r="X8" s="164"/>
      <c r="Y8" s="164"/>
      <c r="AG8" t="s">
        <v>144</v>
      </c>
    </row>
    <row r="9" spans="1:60" outlineLevel="1" x14ac:dyDescent="0.2">
      <c r="A9" s="172">
        <v>1</v>
      </c>
      <c r="B9" s="173" t="s">
        <v>145</v>
      </c>
      <c r="C9" s="189" t="s">
        <v>146</v>
      </c>
      <c r="D9" s="174" t="s">
        <v>147</v>
      </c>
      <c r="E9" s="175">
        <v>23.463999999999999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148</v>
      </c>
      <c r="T9" s="178" t="s">
        <v>148</v>
      </c>
      <c r="U9" s="160">
        <v>6.298</v>
      </c>
      <c r="V9" s="160">
        <f>ROUND(E9*U9,2)</f>
        <v>147.78</v>
      </c>
      <c r="W9" s="160"/>
      <c r="X9" s="160" t="s">
        <v>149</v>
      </c>
      <c r="Y9" s="160" t="s">
        <v>150</v>
      </c>
      <c r="Z9" s="149"/>
      <c r="AA9" s="149"/>
      <c r="AB9" s="149"/>
      <c r="AC9" s="149"/>
      <c r="AD9" s="149"/>
      <c r="AE9" s="149"/>
      <c r="AF9" s="149"/>
      <c r="AG9" s="149" t="s">
        <v>151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190" t="s">
        <v>152</v>
      </c>
      <c r="D10" s="162"/>
      <c r="E10" s="163">
        <v>12.936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49"/>
      <c r="AA10" s="149"/>
      <c r="AB10" s="149"/>
      <c r="AC10" s="149"/>
      <c r="AD10" s="149"/>
      <c r="AE10" s="149"/>
      <c r="AF10" s="149"/>
      <c r="AG10" s="149" t="s">
        <v>153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3" x14ac:dyDescent="0.2">
      <c r="A11" s="156"/>
      <c r="B11" s="157"/>
      <c r="C11" s="190" t="s">
        <v>154</v>
      </c>
      <c r="D11" s="162"/>
      <c r="E11" s="163">
        <v>10.528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49"/>
      <c r="AA11" s="149"/>
      <c r="AB11" s="149"/>
      <c r="AC11" s="149"/>
      <c r="AD11" s="149"/>
      <c r="AE11" s="149"/>
      <c r="AF11" s="149"/>
      <c r="AG11" s="149" t="s">
        <v>153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72">
        <v>2</v>
      </c>
      <c r="B12" s="173" t="s">
        <v>155</v>
      </c>
      <c r="C12" s="189" t="s">
        <v>156</v>
      </c>
      <c r="D12" s="174" t="s">
        <v>147</v>
      </c>
      <c r="E12" s="175">
        <v>69.313999999999993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7"/>
      <c r="S12" s="177" t="s">
        <v>148</v>
      </c>
      <c r="T12" s="178" t="s">
        <v>148</v>
      </c>
      <c r="U12" s="160">
        <v>0.66800000000000004</v>
      </c>
      <c r="V12" s="160">
        <f>ROUND(E12*U12,2)</f>
        <v>46.3</v>
      </c>
      <c r="W12" s="160"/>
      <c r="X12" s="160" t="s">
        <v>149</v>
      </c>
      <c r="Y12" s="160" t="s">
        <v>150</v>
      </c>
      <c r="Z12" s="149"/>
      <c r="AA12" s="149"/>
      <c r="AB12" s="149"/>
      <c r="AC12" s="149"/>
      <c r="AD12" s="149"/>
      <c r="AE12" s="149"/>
      <c r="AF12" s="149"/>
      <c r="AG12" s="149" t="s">
        <v>151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2" x14ac:dyDescent="0.2">
      <c r="A13" s="156"/>
      <c r="B13" s="157"/>
      <c r="C13" s="190" t="s">
        <v>157</v>
      </c>
      <c r="D13" s="162"/>
      <c r="E13" s="163"/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49"/>
      <c r="AA13" s="149"/>
      <c r="AB13" s="149"/>
      <c r="AC13" s="149"/>
      <c r="AD13" s="149"/>
      <c r="AE13" s="149"/>
      <c r="AF13" s="149"/>
      <c r="AG13" s="149" t="s">
        <v>153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3" x14ac:dyDescent="0.2">
      <c r="A14" s="156"/>
      <c r="B14" s="157"/>
      <c r="C14" s="190" t="s">
        <v>158</v>
      </c>
      <c r="D14" s="162"/>
      <c r="E14" s="163">
        <v>23.463999999999999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49"/>
      <c r="AA14" s="149"/>
      <c r="AB14" s="149"/>
      <c r="AC14" s="149"/>
      <c r="AD14" s="149"/>
      <c r="AE14" s="149"/>
      <c r="AF14" s="149"/>
      <c r="AG14" s="149" t="s">
        <v>153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3" x14ac:dyDescent="0.2">
      <c r="A15" s="156"/>
      <c r="B15" s="157"/>
      <c r="C15" s="190" t="s">
        <v>159</v>
      </c>
      <c r="D15" s="162"/>
      <c r="E15" s="163"/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49"/>
      <c r="AA15" s="149"/>
      <c r="AB15" s="149"/>
      <c r="AC15" s="149"/>
      <c r="AD15" s="149"/>
      <c r="AE15" s="149"/>
      <c r="AF15" s="149"/>
      <c r="AG15" s="149" t="s">
        <v>153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3" x14ac:dyDescent="0.2">
      <c r="A16" s="156"/>
      <c r="B16" s="157"/>
      <c r="C16" s="190" t="s">
        <v>160</v>
      </c>
      <c r="D16" s="162"/>
      <c r="E16" s="163">
        <v>36.68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49"/>
      <c r="AA16" s="149"/>
      <c r="AB16" s="149"/>
      <c r="AC16" s="149"/>
      <c r="AD16" s="149"/>
      <c r="AE16" s="149"/>
      <c r="AF16" s="149"/>
      <c r="AG16" s="149" t="s">
        <v>153</v>
      </c>
      <c r="AH16" s="149">
        <v>5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3" x14ac:dyDescent="0.2">
      <c r="A17" s="156"/>
      <c r="B17" s="157"/>
      <c r="C17" s="190" t="s">
        <v>161</v>
      </c>
      <c r="D17" s="162"/>
      <c r="E17" s="163">
        <v>9.17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49"/>
      <c r="AA17" s="149"/>
      <c r="AB17" s="149"/>
      <c r="AC17" s="149"/>
      <c r="AD17" s="149"/>
      <c r="AE17" s="149"/>
      <c r="AF17" s="149"/>
      <c r="AG17" s="149" t="s">
        <v>153</v>
      </c>
      <c r="AH17" s="149">
        <v>5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3" x14ac:dyDescent="0.2">
      <c r="A18" s="156"/>
      <c r="B18" s="157"/>
      <c r="C18" s="190" t="s">
        <v>162</v>
      </c>
      <c r="D18" s="162"/>
      <c r="E18" s="163"/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49"/>
      <c r="AA18" s="149"/>
      <c r="AB18" s="149"/>
      <c r="AC18" s="149"/>
      <c r="AD18" s="149"/>
      <c r="AE18" s="149"/>
      <c r="AF18" s="149"/>
      <c r="AG18" s="149" t="s">
        <v>153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 x14ac:dyDescent="0.2">
      <c r="A19" s="172">
        <v>3</v>
      </c>
      <c r="B19" s="173" t="s">
        <v>163</v>
      </c>
      <c r="C19" s="189" t="s">
        <v>164</v>
      </c>
      <c r="D19" s="174" t="s">
        <v>147</v>
      </c>
      <c r="E19" s="175">
        <v>277.25599999999997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7"/>
      <c r="S19" s="177" t="s">
        <v>148</v>
      </c>
      <c r="T19" s="178" t="s">
        <v>148</v>
      </c>
      <c r="U19" s="160">
        <v>0.59099999999999997</v>
      </c>
      <c r="V19" s="160">
        <f>ROUND(E19*U19,2)</f>
        <v>163.86</v>
      </c>
      <c r="W19" s="160"/>
      <c r="X19" s="160" t="s">
        <v>149</v>
      </c>
      <c r="Y19" s="160" t="s">
        <v>150</v>
      </c>
      <c r="Z19" s="149"/>
      <c r="AA19" s="149"/>
      <c r="AB19" s="149"/>
      <c r="AC19" s="149"/>
      <c r="AD19" s="149"/>
      <c r="AE19" s="149"/>
      <c r="AF19" s="149"/>
      <c r="AG19" s="149" t="s">
        <v>151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2" x14ac:dyDescent="0.2">
      <c r="A20" s="156"/>
      <c r="B20" s="157"/>
      <c r="C20" s="190" t="s">
        <v>165</v>
      </c>
      <c r="D20" s="162"/>
      <c r="E20" s="163"/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49"/>
      <c r="AA20" s="149"/>
      <c r="AB20" s="149"/>
      <c r="AC20" s="149"/>
      <c r="AD20" s="149"/>
      <c r="AE20" s="149"/>
      <c r="AF20" s="149"/>
      <c r="AG20" s="149" t="s">
        <v>153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3" x14ac:dyDescent="0.2">
      <c r="A21" s="156"/>
      <c r="B21" s="157"/>
      <c r="C21" s="190" t="s">
        <v>166</v>
      </c>
      <c r="D21" s="162"/>
      <c r="E21" s="163">
        <v>277.25599999999997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49"/>
      <c r="AA21" s="149"/>
      <c r="AB21" s="149"/>
      <c r="AC21" s="149"/>
      <c r="AD21" s="149"/>
      <c r="AE21" s="149"/>
      <c r="AF21" s="149"/>
      <c r="AG21" s="149" t="s">
        <v>153</v>
      </c>
      <c r="AH21" s="149">
        <v>5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 x14ac:dyDescent="0.2">
      <c r="A22" s="172">
        <v>4</v>
      </c>
      <c r="B22" s="173" t="s">
        <v>167</v>
      </c>
      <c r="C22" s="189" t="s">
        <v>168</v>
      </c>
      <c r="D22" s="174" t="s">
        <v>147</v>
      </c>
      <c r="E22" s="175">
        <v>23.463999999999999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7"/>
      <c r="S22" s="177" t="s">
        <v>148</v>
      </c>
      <c r="T22" s="178" t="s">
        <v>148</v>
      </c>
      <c r="U22" s="160">
        <v>1.0999999999999999E-2</v>
      </c>
      <c r="V22" s="160">
        <f>ROUND(E22*U22,2)</f>
        <v>0.26</v>
      </c>
      <c r="W22" s="160"/>
      <c r="X22" s="160" t="s">
        <v>149</v>
      </c>
      <c r="Y22" s="160" t="s">
        <v>150</v>
      </c>
      <c r="Z22" s="149"/>
      <c r="AA22" s="149"/>
      <c r="AB22" s="149"/>
      <c r="AC22" s="149"/>
      <c r="AD22" s="149"/>
      <c r="AE22" s="149"/>
      <c r="AF22" s="149"/>
      <c r="AG22" s="149" t="s">
        <v>151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2" x14ac:dyDescent="0.2">
      <c r="A23" s="156"/>
      <c r="B23" s="157"/>
      <c r="C23" s="190" t="s">
        <v>169</v>
      </c>
      <c r="D23" s="162"/>
      <c r="E23" s="163"/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49"/>
      <c r="AA23" s="149"/>
      <c r="AB23" s="149"/>
      <c r="AC23" s="149"/>
      <c r="AD23" s="149"/>
      <c r="AE23" s="149"/>
      <c r="AF23" s="149"/>
      <c r="AG23" s="149" t="s">
        <v>153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3" x14ac:dyDescent="0.2">
      <c r="A24" s="156"/>
      <c r="B24" s="157"/>
      <c r="C24" s="190" t="s">
        <v>158</v>
      </c>
      <c r="D24" s="162"/>
      <c r="E24" s="163">
        <v>23.463999999999999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49"/>
      <c r="AA24" s="149"/>
      <c r="AB24" s="149"/>
      <c r="AC24" s="149"/>
      <c r="AD24" s="149"/>
      <c r="AE24" s="149"/>
      <c r="AF24" s="149"/>
      <c r="AG24" s="149" t="s">
        <v>153</v>
      </c>
      <c r="AH24" s="149">
        <v>5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 x14ac:dyDescent="0.2">
      <c r="A25" s="172">
        <v>5</v>
      </c>
      <c r="B25" s="173" t="s">
        <v>170</v>
      </c>
      <c r="C25" s="189" t="s">
        <v>171</v>
      </c>
      <c r="D25" s="174" t="s">
        <v>147</v>
      </c>
      <c r="E25" s="175">
        <v>117.32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/>
      <c r="S25" s="177" t="s">
        <v>148</v>
      </c>
      <c r="T25" s="178" t="s">
        <v>148</v>
      </c>
      <c r="U25" s="160">
        <v>0</v>
      </c>
      <c r="V25" s="160">
        <f>ROUND(E25*U25,2)</f>
        <v>0</v>
      </c>
      <c r="W25" s="160"/>
      <c r="X25" s="160" t="s">
        <v>149</v>
      </c>
      <c r="Y25" s="160" t="s">
        <v>150</v>
      </c>
      <c r="Z25" s="149"/>
      <c r="AA25" s="149"/>
      <c r="AB25" s="149"/>
      <c r="AC25" s="149"/>
      <c r="AD25" s="149"/>
      <c r="AE25" s="149"/>
      <c r="AF25" s="149"/>
      <c r="AG25" s="149" t="s">
        <v>151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2" x14ac:dyDescent="0.2">
      <c r="A26" s="156"/>
      <c r="B26" s="157"/>
      <c r="C26" s="190" t="s">
        <v>172</v>
      </c>
      <c r="D26" s="162"/>
      <c r="E26" s="163"/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49"/>
      <c r="AA26" s="149"/>
      <c r="AB26" s="149"/>
      <c r="AC26" s="149"/>
      <c r="AD26" s="149"/>
      <c r="AE26" s="149"/>
      <c r="AF26" s="149"/>
      <c r="AG26" s="149" t="s">
        <v>153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 x14ac:dyDescent="0.2">
      <c r="A27" s="156"/>
      <c r="B27" s="157"/>
      <c r="C27" s="190" t="s">
        <v>173</v>
      </c>
      <c r="D27" s="162"/>
      <c r="E27" s="163">
        <v>117.32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49"/>
      <c r="AA27" s="149"/>
      <c r="AB27" s="149"/>
      <c r="AC27" s="149"/>
      <c r="AD27" s="149"/>
      <c r="AE27" s="149"/>
      <c r="AF27" s="149"/>
      <c r="AG27" s="149" t="s">
        <v>153</v>
      </c>
      <c r="AH27" s="149">
        <v>5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79">
        <v>6</v>
      </c>
      <c r="B28" s="180" t="s">
        <v>174</v>
      </c>
      <c r="C28" s="191" t="s">
        <v>175</v>
      </c>
      <c r="D28" s="181" t="s">
        <v>147</v>
      </c>
      <c r="E28" s="182">
        <v>23.463999999999999</v>
      </c>
      <c r="F28" s="183"/>
      <c r="G28" s="184">
        <f>ROUND(E28*F28,2)</f>
        <v>0</v>
      </c>
      <c r="H28" s="183"/>
      <c r="I28" s="184">
        <f>ROUND(E28*H28,2)</f>
        <v>0</v>
      </c>
      <c r="J28" s="183"/>
      <c r="K28" s="184">
        <f>ROUND(E28*J28,2)</f>
        <v>0</v>
      </c>
      <c r="L28" s="184">
        <v>21</v>
      </c>
      <c r="M28" s="184">
        <f>G28*(1+L28/100)</f>
        <v>0</v>
      </c>
      <c r="N28" s="182">
        <v>0</v>
      </c>
      <c r="O28" s="182">
        <f>ROUND(E28*N28,2)</f>
        <v>0</v>
      </c>
      <c r="P28" s="182">
        <v>0</v>
      </c>
      <c r="Q28" s="182">
        <f>ROUND(E28*P28,2)</f>
        <v>0</v>
      </c>
      <c r="R28" s="184"/>
      <c r="S28" s="184" t="s">
        <v>148</v>
      </c>
      <c r="T28" s="185" t="s">
        <v>148</v>
      </c>
      <c r="U28" s="160">
        <v>0.65200000000000002</v>
      </c>
      <c r="V28" s="160">
        <f>ROUND(E28*U28,2)</f>
        <v>15.3</v>
      </c>
      <c r="W28" s="160"/>
      <c r="X28" s="160" t="s">
        <v>149</v>
      </c>
      <c r="Y28" s="160" t="s">
        <v>150</v>
      </c>
      <c r="Z28" s="149"/>
      <c r="AA28" s="149"/>
      <c r="AB28" s="149"/>
      <c r="AC28" s="149"/>
      <c r="AD28" s="149"/>
      <c r="AE28" s="149"/>
      <c r="AF28" s="149"/>
      <c r="AG28" s="149" t="s">
        <v>151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 x14ac:dyDescent="0.2">
      <c r="A29" s="179">
        <v>7</v>
      </c>
      <c r="B29" s="180" t="s">
        <v>176</v>
      </c>
      <c r="C29" s="191" t="s">
        <v>177</v>
      </c>
      <c r="D29" s="181" t="s">
        <v>147</v>
      </c>
      <c r="E29" s="182">
        <v>23.463999999999999</v>
      </c>
      <c r="F29" s="183"/>
      <c r="G29" s="184">
        <f>ROUND(E29*F29,2)</f>
        <v>0</v>
      </c>
      <c r="H29" s="183"/>
      <c r="I29" s="184">
        <f>ROUND(E29*H29,2)</f>
        <v>0</v>
      </c>
      <c r="J29" s="183"/>
      <c r="K29" s="184">
        <f>ROUND(E29*J29,2)</f>
        <v>0</v>
      </c>
      <c r="L29" s="184">
        <v>21</v>
      </c>
      <c r="M29" s="184">
        <f>G29*(1+L29/100)</f>
        <v>0</v>
      </c>
      <c r="N29" s="182">
        <v>0</v>
      </c>
      <c r="O29" s="182">
        <f>ROUND(E29*N29,2)</f>
        <v>0</v>
      </c>
      <c r="P29" s="182">
        <v>0</v>
      </c>
      <c r="Q29" s="182">
        <f>ROUND(E29*P29,2)</f>
        <v>0</v>
      </c>
      <c r="R29" s="184"/>
      <c r="S29" s="184" t="s">
        <v>148</v>
      </c>
      <c r="T29" s="185" t="s">
        <v>148</v>
      </c>
      <c r="U29" s="160">
        <v>8.9999999999999993E-3</v>
      </c>
      <c r="V29" s="160">
        <f>ROUND(E29*U29,2)</f>
        <v>0.21</v>
      </c>
      <c r="W29" s="160"/>
      <c r="X29" s="160" t="s">
        <v>149</v>
      </c>
      <c r="Y29" s="160" t="s">
        <v>150</v>
      </c>
      <c r="Z29" s="149"/>
      <c r="AA29" s="149"/>
      <c r="AB29" s="149"/>
      <c r="AC29" s="149"/>
      <c r="AD29" s="149"/>
      <c r="AE29" s="149"/>
      <c r="AF29" s="149"/>
      <c r="AG29" s="149" t="s">
        <v>151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2">
        <v>8</v>
      </c>
      <c r="B30" s="173" t="s">
        <v>178</v>
      </c>
      <c r="C30" s="189" t="s">
        <v>179</v>
      </c>
      <c r="D30" s="174" t="s">
        <v>147</v>
      </c>
      <c r="E30" s="175">
        <v>36.68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5">
        <v>1.7</v>
      </c>
      <c r="O30" s="175">
        <f>ROUND(E30*N30,2)</f>
        <v>62.36</v>
      </c>
      <c r="P30" s="175">
        <v>0</v>
      </c>
      <c r="Q30" s="175">
        <f>ROUND(E30*P30,2)</f>
        <v>0</v>
      </c>
      <c r="R30" s="177"/>
      <c r="S30" s="177" t="s">
        <v>148</v>
      </c>
      <c r="T30" s="178" t="s">
        <v>148</v>
      </c>
      <c r="U30" s="160">
        <v>1.587</v>
      </c>
      <c r="V30" s="160">
        <f>ROUND(E30*U30,2)</f>
        <v>58.21</v>
      </c>
      <c r="W30" s="160"/>
      <c r="X30" s="160" t="s">
        <v>149</v>
      </c>
      <c r="Y30" s="160" t="s">
        <v>150</v>
      </c>
      <c r="Z30" s="149"/>
      <c r="AA30" s="149"/>
      <c r="AB30" s="149"/>
      <c r="AC30" s="149"/>
      <c r="AD30" s="149"/>
      <c r="AE30" s="149"/>
      <c r="AF30" s="149"/>
      <c r="AG30" s="149" t="s">
        <v>151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2" x14ac:dyDescent="0.2">
      <c r="A31" s="156"/>
      <c r="B31" s="157"/>
      <c r="C31" s="190" t="s">
        <v>180</v>
      </c>
      <c r="D31" s="162"/>
      <c r="E31" s="163">
        <v>23.52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49"/>
      <c r="AA31" s="149"/>
      <c r="AB31" s="149"/>
      <c r="AC31" s="149"/>
      <c r="AD31" s="149"/>
      <c r="AE31" s="149"/>
      <c r="AF31" s="149"/>
      <c r="AG31" s="149" t="s">
        <v>153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3" x14ac:dyDescent="0.2">
      <c r="A32" s="156"/>
      <c r="B32" s="157"/>
      <c r="C32" s="190" t="s">
        <v>181</v>
      </c>
      <c r="D32" s="162"/>
      <c r="E32" s="163">
        <v>13.16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49"/>
      <c r="AA32" s="149"/>
      <c r="AB32" s="149"/>
      <c r="AC32" s="149"/>
      <c r="AD32" s="149"/>
      <c r="AE32" s="149"/>
      <c r="AF32" s="149"/>
      <c r="AG32" s="149" t="s">
        <v>153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9">
        <v>9</v>
      </c>
      <c r="B33" s="180" t="s">
        <v>182</v>
      </c>
      <c r="C33" s="191" t="s">
        <v>183</v>
      </c>
      <c r="D33" s="181" t="s">
        <v>147</v>
      </c>
      <c r="E33" s="182">
        <v>23.463999999999999</v>
      </c>
      <c r="F33" s="183"/>
      <c r="G33" s="184">
        <f>ROUND(E33*F33,2)</f>
        <v>0</v>
      </c>
      <c r="H33" s="183"/>
      <c r="I33" s="184">
        <f>ROUND(E33*H33,2)</f>
        <v>0</v>
      </c>
      <c r="J33" s="183"/>
      <c r="K33" s="184">
        <f>ROUND(E33*J33,2)</f>
        <v>0</v>
      </c>
      <c r="L33" s="184">
        <v>21</v>
      </c>
      <c r="M33" s="184">
        <f>G33*(1+L33/100)</f>
        <v>0</v>
      </c>
      <c r="N33" s="182">
        <v>0</v>
      </c>
      <c r="O33" s="182">
        <f>ROUND(E33*N33,2)</f>
        <v>0</v>
      </c>
      <c r="P33" s="182">
        <v>0</v>
      </c>
      <c r="Q33" s="182">
        <f>ROUND(E33*P33,2)</f>
        <v>0</v>
      </c>
      <c r="R33" s="184"/>
      <c r="S33" s="184" t="s">
        <v>148</v>
      </c>
      <c r="T33" s="185" t="s">
        <v>148</v>
      </c>
      <c r="U33" s="160">
        <v>0</v>
      </c>
      <c r="V33" s="160">
        <f>ROUND(E33*U33,2)</f>
        <v>0</v>
      </c>
      <c r="W33" s="160"/>
      <c r="X33" s="160" t="s">
        <v>149</v>
      </c>
      <c r="Y33" s="160" t="s">
        <v>150</v>
      </c>
      <c r="Z33" s="149"/>
      <c r="AA33" s="149"/>
      <c r="AB33" s="149"/>
      <c r="AC33" s="149"/>
      <c r="AD33" s="149"/>
      <c r="AE33" s="149"/>
      <c r="AF33" s="149"/>
      <c r="AG33" s="149" t="s">
        <v>151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65" t="s">
        <v>143</v>
      </c>
      <c r="B34" s="166" t="s">
        <v>75</v>
      </c>
      <c r="C34" s="188" t="s">
        <v>76</v>
      </c>
      <c r="D34" s="167"/>
      <c r="E34" s="168"/>
      <c r="F34" s="169"/>
      <c r="G34" s="169">
        <f>SUMIF(AG35:AG38,"&lt;&gt;NOR",G35:G38)</f>
        <v>0</v>
      </c>
      <c r="H34" s="169"/>
      <c r="I34" s="169">
        <f>SUM(I35:I38)</f>
        <v>0</v>
      </c>
      <c r="J34" s="169"/>
      <c r="K34" s="169">
        <f>SUM(K35:K38)</f>
        <v>0</v>
      </c>
      <c r="L34" s="169"/>
      <c r="M34" s="169">
        <f>SUM(M35:M38)</f>
        <v>0</v>
      </c>
      <c r="N34" s="168"/>
      <c r="O34" s="168">
        <f>SUM(O35:O38)</f>
        <v>17.34</v>
      </c>
      <c r="P34" s="168"/>
      <c r="Q34" s="168">
        <f>SUM(Q35:Q38)</f>
        <v>0</v>
      </c>
      <c r="R34" s="169"/>
      <c r="S34" s="169"/>
      <c r="T34" s="170"/>
      <c r="U34" s="164"/>
      <c r="V34" s="164">
        <f>SUM(V35:V38)</f>
        <v>15.54</v>
      </c>
      <c r="W34" s="164"/>
      <c r="X34" s="164"/>
      <c r="Y34" s="164"/>
      <c r="AG34" t="s">
        <v>144</v>
      </c>
    </row>
    <row r="35" spans="1:60" outlineLevel="1" x14ac:dyDescent="0.2">
      <c r="A35" s="172">
        <v>10</v>
      </c>
      <c r="B35" s="173" t="s">
        <v>184</v>
      </c>
      <c r="C35" s="189" t="s">
        <v>185</v>
      </c>
      <c r="D35" s="174" t="s">
        <v>147</v>
      </c>
      <c r="E35" s="175">
        <v>9.17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5">
        <v>1.8907700000000001</v>
      </c>
      <c r="O35" s="175">
        <f>ROUND(E35*N35,2)</f>
        <v>17.34</v>
      </c>
      <c r="P35" s="175">
        <v>0</v>
      </c>
      <c r="Q35" s="175">
        <f>ROUND(E35*P35,2)</f>
        <v>0</v>
      </c>
      <c r="R35" s="177"/>
      <c r="S35" s="177" t="s">
        <v>148</v>
      </c>
      <c r="T35" s="178" t="s">
        <v>148</v>
      </c>
      <c r="U35" s="160">
        <v>1.6950000000000001</v>
      </c>
      <c r="V35" s="160">
        <f>ROUND(E35*U35,2)</f>
        <v>15.54</v>
      </c>
      <c r="W35" s="160"/>
      <c r="X35" s="160" t="s">
        <v>149</v>
      </c>
      <c r="Y35" s="160" t="s">
        <v>150</v>
      </c>
      <c r="Z35" s="149"/>
      <c r="AA35" s="149"/>
      <c r="AB35" s="149"/>
      <c r="AC35" s="149"/>
      <c r="AD35" s="149"/>
      <c r="AE35" s="149"/>
      <c r="AF35" s="149"/>
      <c r="AG35" s="149" t="s">
        <v>151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2" x14ac:dyDescent="0.2">
      <c r="A36" s="156"/>
      <c r="B36" s="157"/>
      <c r="C36" s="190" t="s">
        <v>186</v>
      </c>
      <c r="D36" s="162"/>
      <c r="E36" s="163"/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49"/>
      <c r="AA36" s="149"/>
      <c r="AB36" s="149"/>
      <c r="AC36" s="149"/>
      <c r="AD36" s="149"/>
      <c r="AE36" s="149"/>
      <c r="AF36" s="149"/>
      <c r="AG36" s="149" t="s">
        <v>153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3" x14ac:dyDescent="0.2">
      <c r="A37" s="156"/>
      <c r="B37" s="157"/>
      <c r="C37" s="190" t="s">
        <v>187</v>
      </c>
      <c r="D37" s="162"/>
      <c r="E37" s="163">
        <v>5.88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49"/>
      <c r="AA37" s="149"/>
      <c r="AB37" s="149"/>
      <c r="AC37" s="149"/>
      <c r="AD37" s="149"/>
      <c r="AE37" s="149"/>
      <c r="AF37" s="149"/>
      <c r="AG37" s="149" t="s">
        <v>153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56"/>
      <c r="B38" s="157"/>
      <c r="C38" s="190" t="s">
        <v>188</v>
      </c>
      <c r="D38" s="162"/>
      <c r="E38" s="163">
        <v>3.29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49"/>
      <c r="AA38" s="149"/>
      <c r="AB38" s="149"/>
      <c r="AC38" s="149"/>
      <c r="AD38" s="149"/>
      <c r="AE38" s="149"/>
      <c r="AF38" s="149"/>
      <c r="AG38" s="149" t="s">
        <v>153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">
      <c r="A39" s="165" t="s">
        <v>143</v>
      </c>
      <c r="B39" s="166" t="s">
        <v>71</v>
      </c>
      <c r="C39" s="188" t="s">
        <v>72</v>
      </c>
      <c r="D39" s="167"/>
      <c r="E39" s="168"/>
      <c r="F39" s="169"/>
      <c r="G39" s="169">
        <f>SUMIF(AG40:AG41,"&lt;&gt;NOR",G40:G41)</f>
        <v>0</v>
      </c>
      <c r="H39" s="169"/>
      <c r="I39" s="169">
        <f>SUM(I40:I41)</f>
        <v>0</v>
      </c>
      <c r="J39" s="169"/>
      <c r="K39" s="169">
        <f>SUM(K40:K41)</f>
        <v>0</v>
      </c>
      <c r="L39" s="169"/>
      <c r="M39" s="169">
        <f>SUM(M40:M41)</f>
        <v>0</v>
      </c>
      <c r="N39" s="168"/>
      <c r="O39" s="168">
        <f>SUM(O40:O41)</f>
        <v>0</v>
      </c>
      <c r="P39" s="168"/>
      <c r="Q39" s="168">
        <f>SUM(Q40:Q41)</f>
        <v>28.82</v>
      </c>
      <c r="R39" s="169"/>
      <c r="S39" s="169"/>
      <c r="T39" s="170"/>
      <c r="U39" s="164"/>
      <c r="V39" s="164">
        <f>SUM(V40:V41)</f>
        <v>6.42</v>
      </c>
      <c r="W39" s="164"/>
      <c r="X39" s="164"/>
      <c r="Y39" s="164"/>
      <c r="AG39" t="s">
        <v>144</v>
      </c>
    </row>
    <row r="40" spans="1:60" ht="22.5" outlineLevel="1" x14ac:dyDescent="0.2">
      <c r="A40" s="172">
        <v>11</v>
      </c>
      <c r="B40" s="173" t="s">
        <v>189</v>
      </c>
      <c r="C40" s="189" t="s">
        <v>190</v>
      </c>
      <c r="D40" s="174" t="s">
        <v>191</v>
      </c>
      <c r="E40" s="175">
        <v>131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5">
        <v>0</v>
      </c>
      <c r="O40" s="175">
        <f>ROUND(E40*N40,2)</f>
        <v>0</v>
      </c>
      <c r="P40" s="175">
        <v>0.22</v>
      </c>
      <c r="Q40" s="175">
        <f>ROUND(E40*P40,2)</f>
        <v>28.82</v>
      </c>
      <c r="R40" s="177"/>
      <c r="S40" s="177" t="s">
        <v>148</v>
      </c>
      <c r="T40" s="178" t="s">
        <v>148</v>
      </c>
      <c r="U40" s="160">
        <v>4.9000000000000002E-2</v>
      </c>
      <c r="V40" s="160">
        <f>ROUND(E40*U40,2)</f>
        <v>6.42</v>
      </c>
      <c r="W40" s="160"/>
      <c r="X40" s="160" t="s">
        <v>149</v>
      </c>
      <c r="Y40" s="160" t="s">
        <v>150</v>
      </c>
      <c r="Z40" s="149"/>
      <c r="AA40" s="149"/>
      <c r="AB40" s="149"/>
      <c r="AC40" s="149"/>
      <c r="AD40" s="149"/>
      <c r="AE40" s="149"/>
      <c r="AF40" s="149"/>
      <c r="AG40" s="149" t="s">
        <v>151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2" x14ac:dyDescent="0.2">
      <c r="A41" s="156"/>
      <c r="B41" s="157"/>
      <c r="C41" s="190" t="s">
        <v>192</v>
      </c>
      <c r="D41" s="162"/>
      <c r="E41" s="163">
        <v>131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49"/>
      <c r="AA41" s="149"/>
      <c r="AB41" s="149"/>
      <c r="AC41" s="149"/>
      <c r="AD41" s="149"/>
      <c r="AE41" s="149"/>
      <c r="AF41" s="149"/>
      <c r="AG41" s="149" t="s">
        <v>153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x14ac:dyDescent="0.2">
      <c r="A42" s="165" t="s">
        <v>143</v>
      </c>
      <c r="B42" s="166" t="s">
        <v>87</v>
      </c>
      <c r="C42" s="188" t="s">
        <v>88</v>
      </c>
      <c r="D42" s="167"/>
      <c r="E42" s="168"/>
      <c r="F42" s="169"/>
      <c r="G42" s="169">
        <f>SUMIF(AG43:AG43,"&lt;&gt;NOR",G43:G43)</f>
        <v>0</v>
      </c>
      <c r="H42" s="169"/>
      <c r="I42" s="169">
        <f>SUM(I43:I43)</f>
        <v>0</v>
      </c>
      <c r="J42" s="169"/>
      <c r="K42" s="169">
        <f>SUM(K43:K43)</f>
        <v>0</v>
      </c>
      <c r="L42" s="169"/>
      <c r="M42" s="169">
        <f>SUM(M43:M43)</f>
        <v>0</v>
      </c>
      <c r="N42" s="168"/>
      <c r="O42" s="168">
        <f>SUM(O43:O43)</f>
        <v>0</v>
      </c>
      <c r="P42" s="168"/>
      <c r="Q42" s="168">
        <f>SUM(Q43:Q43)</f>
        <v>7.0000000000000007E-2</v>
      </c>
      <c r="R42" s="169"/>
      <c r="S42" s="169"/>
      <c r="T42" s="170"/>
      <c r="U42" s="164"/>
      <c r="V42" s="164">
        <f>SUM(V43:V43)</f>
        <v>7.8</v>
      </c>
      <c r="W42" s="164"/>
      <c r="X42" s="164"/>
      <c r="Y42" s="164"/>
      <c r="AG42" t="s">
        <v>144</v>
      </c>
    </row>
    <row r="43" spans="1:60" outlineLevel="1" x14ac:dyDescent="0.2">
      <c r="A43" s="179">
        <v>12</v>
      </c>
      <c r="B43" s="180" t="s">
        <v>193</v>
      </c>
      <c r="C43" s="191" t="s">
        <v>194</v>
      </c>
      <c r="D43" s="181" t="s">
        <v>195</v>
      </c>
      <c r="E43" s="182">
        <v>2</v>
      </c>
      <c r="F43" s="183"/>
      <c r="G43" s="184">
        <f>ROUND(E43*F43,2)</f>
        <v>0</v>
      </c>
      <c r="H43" s="183"/>
      <c r="I43" s="184">
        <f>ROUND(E43*H43,2)</f>
        <v>0</v>
      </c>
      <c r="J43" s="183"/>
      <c r="K43" s="184">
        <f>ROUND(E43*J43,2)</f>
        <v>0</v>
      </c>
      <c r="L43" s="184">
        <v>21</v>
      </c>
      <c r="M43" s="184">
        <f>G43*(1+L43/100)</f>
        <v>0</v>
      </c>
      <c r="N43" s="182">
        <v>1.92E-3</v>
      </c>
      <c r="O43" s="182">
        <f>ROUND(E43*N43,2)</f>
        <v>0</v>
      </c>
      <c r="P43" s="182">
        <v>3.3169999999999998E-2</v>
      </c>
      <c r="Q43" s="182">
        <f>ROUND(E43*P43,2)</f>
        <v>7.0000000000000007E-2</v>
      </c>
      <c r="R43" s="184"/>
      <c r="S43" s="184" t="s">
        <v>148</v>
      </c>
      <c r="T43" s="185" t="s">
        <v>148</v>
      </c>
      <c r="U43" s="160">
        <v>3.9</v>
      </c>
      <c r="V43" s="160">
        <f>ROUND(E43*U43,2)</f>
        <v>7.8</v>
      </c>
      <c r="W43" s="160"/>
      <c r="X43" s="160" t="s">
        <v>149</v>
      </c>
      <c r="Y43" s="160" t="s">
        <v>150</v>
      </c>
      <c r="Z43" s="149"/>
      <c r="AA43" s="149"/>
      <c r="AB43" s="149"/>
      <c r="AC43" s="149"/>
      <c r="AD43" s="149"/>
      <c r="AE43" s="149"/>
      <c r="AF43" s="149"/>
      <c r="AG43" s="149" t="s">
        <v>151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5" t="s">
        <v>143</v>
      </c>
      <c r="B44" s="166" t="s">
        <v>89</v>
      </c>
      <c r="C44" s="188" t="s">
        <v>90</v>
      </c>
      <c r="D44" s="167"/>
      <c r="E44" s="168"/>
      <c r="F44" s="169"/>
      <c r="G44" s="169">
        <f>SUMIF(AG45:AG47,"&lt;&gt;NOR",G45:G47)</f>
        <v>0</v>
      </c>
      <c r="H44" s="169"/>
      <c r="I44" s="169">
        <f>SUM(I45:I47)</f>
        <v>0</v>
      </c>
      <c r="J44" s="169"/>
      <c r="K44" s="169">
        <f>SUM(K45:K47)</f>
        <v>0</v>
      </c>
      <c r="L44" s="169"/>
      <c r="M44" s="169">
        <f>SUM(M45:M47)</f>
        <v>0</v>
      </c>
      <c r="N44" s="168"/>
      <c r="O44" s="168">
        <f>SUM(O45:O47)</f>
        <v>0</v>
      </c>
      <c r="P44" s="168"/>
      <c r="Q44" s="168">
        <f>SUM(Q45:Q47)</f>
        <v>0</v>
      </c>
      <c r="R44" s="169"/>
      <c r="S44" s="169"/>
      <c r="T44" s="170"/>
      <c r="U44" s="164"/>
      <c r="V44" s="164">
        <f>SUM(V45:V47)</f>
        <v>4.45</v>
      </c>
      <c r="W44" s="164"/>
      <c r="X44" s="164"/>
      <c r="Y44" s="164"/>
      <c r="AG44" t="s">
        <v>144</v>
      </c>
    </row>
    <row r="45" spans="1:60" ht="22.5" outlineLevel="1" x14ac:dyDescent="0.2">
      <c r="A45" s="179">
        <v>13</v>
      </c>
      <c r="B45" s="180" t="s">
        <v>196</v>
      </c>
      <c r="C45" s="191" t="s">
        <v>197</v>
      </c>
      <c r="D45" s="181" t="s">
        <v>198</v>
      </c>
      <c r="E45" s="182">
        <v>1</v>
      </c>
      <c r="F45" s="183"/>
      <c r="G45" s="184">
        <f>ROUND(E45*F45,2)</f>
        <v>0</v>
      </c>
      <c r="H45" s="183"/>
      <c r="I45" s="184">
        <f>ROUND(E45*H45,2)</f>
        <v>0</v>
      </c>
      <c r="J45" s="183"/>
      <c r="K45" s="184">
        <f>ROUND(E45*J45,2)</f>
        <v>0</v>
      </c>
      <c r="L45" s="184">
        <v>21</v>
      </c>
      <c r="M45" s="184">
        <f>G45*(1+L45/100)</f>
        <v>0</v>
      </c>
      <c r="N45" s="182">
        <v>0</v>
      </c>
      <c r="O45" s="182">
        <f>ROUND(E45*N45,2)</f>
        <v>0</v>
      </c>
      <c r="P45" s="182">
        <v>0</v>
      </c>
      <c r="Q45" s="182">
        <f>ROUND(E45*P45,2)</f>
        <v>0</v>
      </c>
      <c r="R45" s="184"/>
      <c r="S45" s="184" t="s">
        <v>148</v>
      </c>
      <c r="T45" s="185" t="s">
        <v>148</v>
      </c>
      <c r="U45" s="160">
        <v>2.46</v>
      </c>
      <c r="V45" s="160">
        <f>ROUND(E45*U45,2)</f>
        <v>2.46</v>
      </c>
      <c r="W45" s="160"/>
      <c r="X45" s="160" t="s">
        <v>149</v>
      </c>
      <c r="Y45" s="160" t="s">
        <v>150</v>
      </c>
      <c r="Z45" s="149"/>
      <c r="AA45" s="149"/>
      <c r="AB45" s="149"/>
      <c r="AC45" s="149"/>
      <c r="AD45" s="149"/>
      <c r="AE45" s="149"/>
      <c r="AF45" s="149"/>
      <c r="AG45" s="149" t="s">
        <v>151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9">
        <v>14</v>
      </c>
      <c r="B46" s="180" t="s">
        <v>199</v>
      </c>
      <c r="C46" s="191" t="s">
        <v>200</v>
      </c>
      <c r="D46" s="181" t="s">
        <v>201</v>
      </c>
      <c r="E46" s="182">
        <v>5</v>
      </c>
      <c r="F46" s="183"/>
      <c r="G46" s="184">
        <f>ROUND(E46*F46,2)</f>
        <v>0</v>
      </c>
      <c r="H46" s="183"/>
      <c r="I46" s="184">
        <f>ROUND(E46*H46,2)</f>
        <v>0</v>
      </c>
      <c r="J46" s="183"/>
      <c r="K46" s="184">
        <f>ROUND(E46*J46,2)</f>
        <v>0</v>
      </c>
      <c r="L46" s="184">
        <v>21</v>
      </c>
      <c r="M46" s="184">
        <f>G46*(1+L46/100)</f>
        <v>0</v>
      </c>
      <c r="N46" s="182">
        <v>0</v>
      </c>
      <c r="O46" s="182">
        <f>ROUND(E46*N46,2)</f>
        <v>0</v>
      </c>
      <c r="P46" s="182">
        <v>0</v>
      </c>
      <c r="Q46" s="182">
        <f>ROUND(E46*P46,2)</f>
        <v>0</v>
      </c>
      <c r="R46" s="184"/>
      <c r="S46" s="184" t="s">
        <v>148</v>
      </c>
      <c r="T46" s="185" t="s">
        <v>148</v>
      </c>
      <c r="U46" s="160">
        <v>0</v>
      </c>
      <c r="V46" s="160">
        <f>ROUND(E46*U46,2)</f>
        <v>0</v>
      </c>
      <c r="W46" s="160"/>
      <c r="X46" s="160" t="s">
        <v>149</v>
      </c>
      <c r="Y46" s="160" t="s">
        <v>150</v>
      </c>
      <c r="Z46" s="149"/>
      <c r="AA46" s="149"/>
      <c r="AB46" s="149"/>
      <c r="AC46" s="149"/>
      <c r="AD46" s="149"/>
      <c r="AE46" s="149"/>
      <c r="AF46" s="149"/>
      <c r="AG46" s="149" t="s">
        <v>151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79">
        <v>15</v>
      </c>
      <c r="B47" s="180" t="s">
        <v>202</v>
      </c>
      <c r="C47" s="191" t="s">
        <v>203</v>
      </c>
      <c r="D47" s="181" t="s">
        <v>198</v>
      </c>
      <c r="E47" s="182">
        <v>1</v>
      </c>
      <c r="F47" s="183"/>
      <c r="G47" s="184">
        <f>ROUND(E47*F47,2)</f>
        <v>0</v>
      </c>
      <c r="H47" s="183"/>
      <c r="I47" s="184">
        <f>ROUND(E47*H47,2)</f>
        <v>0</v>
      </c>
      <c r="J47" s="183"/>
      <c r="K47" s="184">
        <f>ROUND(E47*J47,2)</f>
        <v>0</v>
      </c>
      <c r="L47" s="184">
        <v>21</v>
      </c>
      <c r="M47" s="184">
        <f>G47*(1+L47/100)</f>
        <v>0</v>
      </c>
      <c r="N47" s="182">
        <v>0</v>
      </c>
      <c r="O47" s="182">
        <f>ROUND(E47*N47,2)</f>
        <v>0</v>
      </c>
      <c r="P47" s="182">
        <v>0</v>
      </c>
      <c r="Q47" s="182">
        <f>ROUND(E47*P47,2)</f>
        <v>0</v>
      </c>
      <c r="R47" s="184"/>
      <c r="S47" s="184" t="s">
        <v>148</v>
      </c>
      <c r="T47" s="185" t="s">
        <v>148</v>
      </c>
      <c r="U47" s="160">
        <v>1.99</v>
      </c>
      <c r="V47" s="160">
        <f>ROUND(E47*U47,2)</f>
        <v>1.99</v>
      </c>
      <c r="W47" s="160"/>
      <c r="X47" s="160" t="s">
        <v>149</v>
      </c>
      <c r="Y47" s="160" t="s">
        <v>150</v>
      </c>
      <c r="Z47" s="149"/>
      <c r="AA47" s="149"/>
      <c r="AB47" s="149"/>
      <c r="AC47" s="149"/>
      <c r="AD47" s="149"/>
      <c r="AE47" s="149"/>
      <c r="AF47" s="149"/>
      <c r="AG47" s="149" t="s">
        <v>151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x14ac:dyDescent="0.2">
      <c r="A48" s="165" t="s">
        <v>143</v>
      </c>
      <c r="B48" s="166" t="s">
        <v>87</v>
      </c>
      <c r="C48" s="188" t="s">
        <v>88</v>
      </c>
      <c r="D48" s="167"/>
      <c r="E48" s="168"/>
      <c r="F48" s="169"/>
      <c r="G48" s="169">
        <f>SUMIF(AG49:AG52,"&lt;&gt;NOR",G49:G52)</f>
        <v>0</v>
      </c>
      <c r="H48" s="169"/>
      <c r="I48" s="169">
        <f>SUM(I49:I52)</f>
        <v>0</v>
      </c>
      <c r="J48" s="169"/>
      <c r="K48" s="169">
        <f>SUM(K49:K52)</f>
        <v>0</v>
      </c>
      <c r="L48" s="169"/>
      <c r="M48" s="169">
        <f>SUM(M49:M52)</f>
        <v>0</v>
      </c>
      <c r="N48" s="168"/>
      <c r="O48" s="168">
        <f>SUM(O49:O52)</f>
        <v>0</v>
      </c>
      <c r="P48" s="168"/>
      <c r="Q48" s="168">
        <f>SUM(Q49:Q52)</f>
        <v>0</v>
      </c>
      <c r="R48" s="169"/>
      <c r="S48" s="169"/>
      <c r="T48" s="170"/>
      <c r="U48" s="164"/>
      <c r="V48" s="164">
        <f>SUM(V49:V52)</f>
        <v>27.86</v>
      </c>
      <c r="W48" s="164"/>
      <c r="X48" s="164"/>
      <c r="Y48" s="164"/>
      <c r="AG48" t="s">
        <v>144</v>
      </c>
    </row>
    <row r="49" spans="1:60" ht="22.5" outlineLevel="1" x14ac:dyDescent="0.2">
      <c r="A49" s="179">
        <v>16</v>
      </c>
      <c r="B49" s="180" t="s">
        <v>204</v>
      </c>
      <c r="C49" s="191" t="s">
        <v>205</v>
      </c>
      <c r="D49" s="181" t="s">
        <v>195</v>
      </c>
      <c r="E49" s="182">
        <v>2</v>
      </c>
      <c r="F49" s="183"/>
      <c r="G49" s="184">
        <f>ROUND(E49*F49,2)</f>
        <v>0</v>
      </c>
      <c r="H49" s="183"/>
      <c r="I49" s="184">
        <f>ROUND(E49*H49,2)</f>
        <v>0</v>
      </c>
      <c r="J49" s="183"/>
      <c r="K49" s="184">
        <f>ROUND(E49*J49,2)</f>
        <v>0</v>
      </c>
      <c r="L49" s="184">
        <v>21</v>
      </c>
      <c r="M49" s="184">
        <f>G49*(1+L49/100)</f>
        <v>0</v>
      </c>
      <c r="N49" s="182">
        <v>0</v>
      </c>
      <c r="O49" s="182">
        <f>ROUND(E49*N49,2)</f>
        <v>0</v>
      </c>
      <c r="P49" s="182">
        <v>0</v>
      </c>
      <c r="Q49" s="182">
        <f>ROUND(E49*P49,2)</f>
        <v>0</v>
      </c>
      <c r="R49" s="184"/>
      <c r="S49" s="184" t="s">
        <v>148</v>
      </c>
      <c r="T49" s="185" t="s">
        <v>148</v>
      </c>
      <c r="U49" s="160">
        <v>1.1000000000000001</v>
      </c>
      <c r="V49" s="160">
        <f>ROUND(E49*U49,2)</f>
        <v>2.2000000000000002</v>
      </c>
      <c r="W49" s="160"/>
      <c r="X49" s="160" t="s">
        <v>149</v>
      </c>
      <c r="Y49" s="160" t="s">
        <v>150</v>
      </c>
      <c r="Z49" s="149"/>
      <c r="AA49" s="149"/>
      <c r="AB49" s="149"/>
      <c r="AC49" s="149"/>
      <c r="AD49" s="149"/>
      <c r="AE49" s="149"/>
      <c r="AF49" s="149"/>
      <c r="AG49" s="149" t="s">
        <v>151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79">
        <v>17</v>
      </c>
      <c r="B50" s="180" t="s">
        <v>206</v>
      </c>
      <c r="C50" s="191" t="s">
        <v>207</v>
      </c>
      <c r="D50" s="181" t="s">
        <v>195</v>
      </c>
      <c r="E50" s="182">
        <v>2</v>
      </c>
      <c r="F50" s="183"/>
      <c r="G50" s="184">
        <f>ROUND(E50*F50,2)</f>
        <v>0</v>
      </c>
      <c r="H50" s="183"/>
      <c r="I50" s="184">
        <f>ROUND(E50*H50,2)</f>
        <v>0</v>
      </c>
      <c r="J50" s="183"/>
      <c r="K50" s="184">
        <f>ROUND(E50*J50,2)</f>
        <v>0</v>
      </c>
      <c r="L50" s="184">
        <v>21</v>
      </c>
      <c r="M50" s="184">
        <f>G50*(1+L50/100)</f>
        <v>0</v>
      </c>
      <c r="N50" s="182">
        <v>0</v>
      </c>
      <c r="O50" s="182">
        <f>ROUND(E50*N50,2)</f>
        <v>0</v>
      </c>
      <c r="P50" s="182">
        <v>0</v>
      </c>
      <c r="Q50" s="182">
        <f>ROUND(E50*P50,2)</f>
        <v>0</v>
      </c>
      <c r="R50" s="184"/>
      <c r="S50" s="184" t="s">
        <v>148</v>
      </c>
      <c r="T50" s="185" t="s">
        <v>148</v>
      </c>
      <c r="U50" s="160">
        <v>0.83</v>
      </c>
      <c r="V50" s="160">
        <f>ROUND(E50*U50,2)</f>
        <v>1.66</v>
      </c>
      <c r="W50" s="160"/>
      <c r="X50" s="160" t="s">
        <v>149</v>
      </c>
      <c r="Y50" s="160" t="s">
        <v>150</v>
      </c>
      <c r="Z50" s="149"/>
      <c r="AA50" s="149"/>
      <c r="AB50" s="149"/>
      <c r="AC50" s="149"/>
      <c r="AD50" s="149"/>
      <c r="AE50" s="149"/>
      <c r="AF50" s="149"/>
      <c r="AG50" s="149" t="s">
        <v>151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72">
        <v>18</v>
      </c>
      <c r="B51" s="173" t="s">
        <v>208</v>
      </c>
      <c r="C51" s="189" t="s">
        <v>209</v>
      </c>
      <c r="D51" s="174" t="s">
        <v>210</v>
      </c>
      <c r="E51" s="175">
        <v>24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7" t="s">
        <v>211</v>
      </c>
      <c r="S51" s="177" t="s">
        <v>148</v>
      </c>
      <c r="T51" s="178" t="s">
        <v>148</v>
      </c>
      <c r="U51" s="160">
        <v>1</v>
      </c>
      <c r="V51" s="160">
        <f>ROUND(E51*U51,2)</f>
        <v>24</v>
      </c>
      <c r="W51" s="160"/>
      <c r="X51" s="160" t="s">
        <v>212</v>
      </c>
      <c r="Y51" s="160" t="s">
        <v>150</v>
      </c>
      <c r="Z51" s="149"/>
      <c r="AA51" s="149"/>
      <c r="AB51" s="149"/>
      <c r="AC51" s="149"/>
      <c r="AD51" s="149"/>
      <c r="AE51" s="149"/>
      <c r="AF51" s="149"/>
      <c r="AG51" s="149" t="s">
        <v>213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2" x14ac:dyDescent="0.2">
      <c r="A52" s="156"/>
      <c r="B52" s="157"/>
      <c r="C52" s="190" t="s">
        <v>214</v>
      </c>
      <c r="D52" s="162"/>
      <c r="E52" s="163">
        <v>24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49"/>
      <c r="AA52" s="149"/>
      <c r="AB52" s="149"/>
      <c r="AC52" s="149"/>
      <c r="AD52" s="149"/>
      <c r="AE52" s="149"/>
      <c r="AF52" s="149"/>
      <c r="AG52" s="149" t="s">
        <v>153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165" t="s">
        <v>143</v>
      </c>
      <c r="B53" s="166" t="s">
        <v>93</v>
      </c>
      <c r="C53" s="188" t="s">
        <v>94</v>
      </c>
      <c r="D53" s="167"/>
      <c r="E53" s="168"/>
      <c r="F53" s="169"/>
      <c r="G53" s="169">
        <f>SUMIF(AG54:AG55,"&lt;&gt;NOR",G54:G55)</f>
        <v>0</v>
      </c>
      <c r="H53" s="169"/>
      <c r="I53" s="169">
        <f>SUM(I54:I55)</f>
        <v>0</v>
      </c>
      <c r="J53" s="169"/>
      <c r="K53" s="169">
        <f>SUM(K54:K55)</f>
        <v>0</v>
      </c>
      <c r="L53" s="169"/>
      <c r="M53" s="169">
        <f>SUM(M54:M55)</f>
        <v>0</v>
      </c>
      <c r="N53" s="168"/>
      <c r="O53" s="168">
        <f>SUM(O54:O55)</f>
        <v>0</v>
      </c>
      <c r="P53" s="168"/>
      <c r="Q53" s="168">
        <f>SUM(Q54:Q55)</f>
        <v>0</v>
      </c>
      <c r="R53" s="169"/>
      <c r="S53" s="169"/>
      <c r="T53" s="170"/>
      <c r="U53" s="164"/>
      <c r="V53" s="164">
        <f>SUM(V54:V55)</f>
        <v>16.86</v>
      </c>
      <c r="W53" s="164"/>
      <c r="X53" s="164"/>
      <c r="Y53" s="164"/>
      <c r="AG53" t="s">
        <v>144</v>
      </c>
    </row>
    <row r="54" spans="1:60" ht="22.5" outlineLevel="1" x14ac:dyDescent="0.2">
      <c r="A54" s="172">
        <v>19</v>
      </c>
      <c r="B54" s="173" t="s">
        <v>215</v>
      </c>
      <c r="C54" s="189" t="s">
        <v>216</v>
      </c>
      <c r="D54" s="174" t="s">
        <v>217</v>
      </c>
      <c r="E54" s="175">
        <v>79.6982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5">
        <v>0</v>
      </c>
      <c r="O54" s="175">
        <f>ROUND(E54*N54,2)</f>
        <v>0</v>
      </c>
      <c r="P54" s="175">
        <v>0</v>
      </c>
      <c r="Q54" s="175">
        <f>ROUND(E54*P54,2)</f>
        <v>0</v>
      </c>
      <c r="R54" s="177"/>
      <c r="S54" s="177" t="s">
        <v>148</v>
      </c>
      <c r="T54" s="178" t="s">
        <v>148</v>
      </c>
      <c r="U54" s="160">
        <v>0.21149999999999999</v>
      </c>
      <c r="V54" s="160">
        <f>ROUND(E54*U54,2)</f>
        <v>16.86</v>
      </c>
      <c r="W54" s="160"/>
      <c r="X54" s="160" t="s">
        <v>218</v>
      </c>
      <c r="Y54" s="160" t="s">
        <v>150</v>
      </c>
      <c r="Z54" s="149"/>
      <c r="AA54" s="149"/>
      <c r="AB54" s="149"/>
      <c r="AC54" s="149"/>
      <c r="AD54" s="149"/>
      <c r="AE54" s="149"/>
      <c r="AF54" s="149"/>
      <c r="AG54" s="149" t="s">
        <v>219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2" x14ac:dyDescent="0.2">
      <c r="A55" s="156"/>
      <c r="B55" s="157"/>
      <c r="C55" s="252" t="s">
        <v>220</v>
      </c>
      <c r="D55" s="253"/>
      <c r="E55" s="253"/>
      <c r="F55" s="253"/>
      <c r="G55" s="253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49"/>
      <c r="AA55" s="149"/>
      <c r="AB55" s="149"/>
      <c r="AC55" s="149"/>
      <c r="AD55" s="149"/>
      <c r="AE55" s="149"/>
      <c r="AF55" s="149"/>
      <c r="AG55" s="149" t="s">
        <v>221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x14ac:dyDescent="0.2">
      <c r="A56" s="165" t="s">
        <v>143</v>
      </c>
      <c r="B56" s="166" t="s">
        <v>97</v>
      </c>
      <c r="C56" s="188" t="s">
        <v>98</v>
      </c>
      <c r="D56" s="167"/>
      <c r="E56" s="168"/>
      <c r="F56" s="169"/>
      <c r="G56" s="169">
        <f>SUMIF(AG57:AG57,"&lt;&gt;NOR",G57:G57)</f>
        <v>0</v>
      </c>
      <c r="H56" s="169"/>
      <c r="I56" s="169">
        <f>SUM(I57:I57)</f>
        <v>0</v>
      </c>
      <c r="J56" s="169"/>
      <c r="K56" s="169">
        <f>SUM(K57:K57)</f>
        <v>0</v>
      </c>
      <c r="L56" s="169"/>
      <c r="M56" s="169">
        <f>SUM(M57:M57)</f>
        <v>0</v>
      </c>
      <c r="N56" s="168"/>
      <c r="O56" s="168">
        <f>SUM(O57:O57)</f>
        <v>0</v>
      </c>
      <c r="P56" s="168"/>
      <c r="Q56" s="168">
        <f>SUM(Q57:Q57)</f>
        <v>0</v>
      </c>
      <c r="R56" s="169"/>
      <c r="S56" s="169"/>
      <c r="T56" s="170"/>
      <c r="U56" s="164"/>
      <c r="V56" s="164">
        <f>SUM(V57:V57)</f>
        <v>0</v>
      </c>
      <c r="W56" s="164"/>
      <c r="X56" s="164"/>
      <c r="Y56" s="164"/>
      <c r="AG56" t="s">
        <v>144</v>
      </c>
    </row>
    <row r="57" spans="1:60" outlineLevel="1" x14ac:dyDescent="0.2">
      <c r="A57" s="179">
        <v>20</v>
      </c>
      <c r="B57" s="180" t="s">
        <v>222</v>
      </c>
      <c r="C57" s="191" t="s">
        <v>223</v>
      </c>
      <c r="D57" s="181" t="s">
        <v>224</v>
      </c>
      <c r="E57" s="182">
        <v>1</v>
      </c>
      <c r="F57" s="183"/>
      <c r="G57" s="184">
        <f>ROUND(E57*F57,2)</f>
        <v>0</v>
      </c>
      <c r="H57" s="183"/>
      <c r="I57" s="184">
        <f>ROUND(E57*H57,2)</f>
        <v>0</v>
      </c>
      <c r="J57" s="183"/>
      <c r="K57" s="184">
        <f>ROUND(E57*J57,2)</f>
        <v>0</v>
      </c>
      <c r="L57" s="184">
        <v>21</v>
      </c>
      <c r="M57" s="184">
        <f>G57*(1+L57/100)</f>
        <v>0</v>
      </c>
      <c r="N57" s="182">
        <v>0</v>
      </c>
      <c r="O57" s="182">
        <f>ROUND(E57*N57,2)</f>
        <v>0</v>
      </c>
      <c r="P57" s="182">
        <v>0</v>
      </c>
      <c r="Q57" s="182">
        <f>ROUND(E57*P57,2)</f>
        <v>0</v>
      </c>
      <c r="R57" s="184"/>
      <c r="S57" s="184" t="s">
        <v>225</v>
      </c>
      <c r="T57" s="185" t="s">
        <v>226</v>
      </c>
      <c r="U57" s="160">
        <v>0</v>
      </c>
      <c r="V57" s="160">
        <f>ROUND(E57*U57,2)</f>
        <v>0</v>
      </c>
      <c r="W57" s="160"/>
      <c r="X57" s="160" t="s">
        <v>149</v>
      </c>
      <c r="Y57" s="160" t="s">
        <v>150</v>
      </c>
      <c r="Z57" s="149"/>
      <c r="AA57" s="149"/>
      <c r="AB57" s="149"/>
      <c r="AC57" s="149"/>
      <c r="AD57" s="149"/>
      <c r="AE57" s="149"/>
      <c r="AF57" s="149"/>
      <c r="AG57" s="149" t="s">
        <v>151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x14ac:dyDescent="0.2">
      <c r="A58" s="165" t="s">
        <v>143</v>
      </c>
      <c r="B58" s="166" t="s">
        <v>99</v>
      </c>
      <c r="C58" s="188" t="s">
        <v>100</v>
      </c>
      <c r="D58" s="167"/>
      <c r="E58" s="168"/>
      <c r="F58" s="169"/>
      <c r="G58" s="169">
        <f>SUMIF(AG59:AG61,"&lt;&gt;NOR",G59:G61)</f>
        <v>0</v>
      </c>
      <c r="H58" s="169"/>
      <c r="I58" s="169">
        <f>SUM(I59:I61)</f>
        <v>0</v>
      </c>
      <c r="J58" s="169"/>
      <c r="K58" s="169">
        <f>SUM(K59:K61)</f>
        <v>0</v>
      </c>
      <c r="L58" s="169"/>
      <c r="M58" s="169">
        <f>SUM(M59:M61)</f>
        <v>0</v>
      </c>
      <c r="N58" s="168"/>
      <c r="O58" s="168">
        <f>SUM(O59:O61)</f>
        <v>0</v>
      </c>
      <c r="P58" s="168"/>
      <c r="Q58" s="168">
        <f>SUM(Q59:Q61)</f>
        <v>0</v>
      </c>
      <c r="R58" s="169"/>
      <c r="S58" s="169"/>
      <c r="T58" s="170"/>
      <c r="U58" s="164"/>
      <c r="V58" s="164">
        <f>SUM(V59:V61)</f>
        <v>2.36</v>
      </c>
      <c r="W58" s="164"/>
      <c r="X58" s="164"/>
      <c r="Y58" s="164"/>
      <c r="AG58" t="s">
        <v>144</v>
      </c>
    </row>
    <row r="59" spans="1:60" ht="22.5" outlineLevel="1" x14ac:dyDescent="0.2">
      <c r="A59" s="179">
        <v>21</v>
      </c>
      <c r="B59" s="180" t="s">
        <v>227</v>
      </c>
      <c r="C59" s="191" t="s">
        <v>228</v>
      </c>
      <c r="D59" s="181" t="s">
        <v>224</v>
      </c>
      <c r="E59" s="182">
        <v>2</v>
      </c>
      <c r="F59" s="183"/>
      <c r="G59" s="184">
        <f>ROUND(E59*F59,2)</f>
        <v>0</v>
      </c>
      <c r="H59" s="183"/>
      <c r="I59" s="184">
        <f>ROUND(E59*H59,2)</f>
        <v>0</v>
      </c>
      <c r="J59" s="183"/>
      <c r="K59" s="184">
        <f>ROUND(E59*J59,2)</f>
        <v>0</v>
      </c>
      <c r="L59" s="184">
        <v>21</v>
      </c>
      <c r="M59" s="184">
        <f>G59*(1+L59/100)</f>
        <v>0</v>
      </c>
      <c r="N59" s="182">
        <v>2.9E-4</v>
      </c>
      <c r="O59" s="182">
        <f>ROUND(E59*N59,2)</f>
        <v>0</v>
      </c>
      <c r="P59" s="182">
        <v>0</v>
      </c>
      <c r="Q59" s="182">
        <f>ROUND(E59*P59,2)</f>
        <v>0</v>
      </c>
      <c r="R59" s="184"/>
      <c r="S59" s="184" t="s">
        <v>148</v>
      </c>
      <c r="T59" s="185" t="s">
        <v>148</v>
      </c>
      <c r="U59" s="160">
        <v>1.18</v>
      </c>
      <c r="V59" s="160">
        <f>ROUND(E59*U59,2)</f>
        <v>2.36</v>
      </c>
      <c r="W59" s="160"/>
      <c r="X59" s="160" t="s">
        <v>149</v>
      </c>
      <c r="Y59" s="160" t="s">
        <v>150</v>
      </c>
      <c r="Z59" s="149"/>
      <c r="AA59" s="149"/>
      <c r="AB59" s="149"/>
      <c r="AC59" s="149"/>
      <c r="AD59" s="149"/>
      <c r="AE59" s="149"/>
      <c r="AF59" s="149"/>
      <c r="AG59" s="149" t="s">
        <v>151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72">
        <v>22</v>
      </c>
      <c r="B60" s="173" t="s">
        <v>229</v>
      </c>
      <c r="C60" s="189" t="s">
        <v>230</v>
      </c>
      <c r="D60" s="174" t="s">
        <v>224</v>
      </c>
      <c r="E60" s="175">
        <v>2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5">
        <v>1.8E-3</v>
      </c>
      <c r="O60" s="175">
        <f>ROUND(E60*N60,2)</f>
        <v>0</v>
      </c>
      <c r="P60" s="175">
        <v>0</v>
      </c>
      <c r="Q60" s="175">
        <f>ROUND(E60*P60,2)</f>
        <v>0</v>
      </c>
      <c r="R60" s="177"/>
      <c r="S60" s="177" t="s">
        <v>225</v>
      </c>
      <c r="T60" s="178" t="s">
        <v>148</v>
      </c>
      <c r="U60" s="160">
        <v>0</v>
      </c>
      <c r="V60" s="160">
        <f>ROUND(E60*U60,2)</f>
        <v>0</v>
      </c>
      <c r="W60" s="160"/>
      <c r="X60" s="160" t="s">
        <v>231</v>
      </c>
      <c r="Y60" s="160" t="s">
        <v>150</v>
      </c>
      <c r="Z60" s="149"/>
      <c r="AA60" s="149"/>
      <c r="AB60" s="149"/>
      <c r="AC60" s="149"/>
      <c r="AD60" s="149"/>
      <c r="AE60" s="149"/>
      <c r="AF60" s="149"/>
      <c r="AG60" s="149" t="s">
        <v>232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>
        <v>23</v>
      </c>
      <c r="B61" s="157" t="s">
        <v>233</v>
      </c>
      <c r="C61" s="192" t="s">
        <v>234</v>
      </c>
      <c r="D61" s="158" t="s">
        <v>0</v>
      </c>
      <c r="E61" s="186"/>
      <c r="F61" s="161"/>
      <c r="G61" s="160">
        <f>ROUND(E61*F61,2)</f>
        <v>0</v>
      </c>
      <c r="H61" s="161"/>
      <c r="I61" s="160">
        <f>ROUND(E61*H61,2)</f>
        <v>0</v>
      </c>
      <c r="J61" s="161"/>
      <c r="K61" s="160">
        <f>ROUND(E61*J61,2)</f>
        <v>0</v>
      </c>
      <c r="L61" s="160">
        <v>21</v>
      </c>
      <c r="M61" s="160">
        <f>G61*(1+L61/100)</f>
        <v>0</v>
      </c>
      <c r="N61" s="159">
        <v>0</v>
      </c>
      <c r="O61" s="159">
        <f>ROUND(E61*N61,2)</f>
        <v>0</v>
      </c>
      <c r="P61" s="159">
        <v>0</v>
      </c>
      <c r="Q61" s="159">
        <f>ROUND(E61*P61,2)</f>
        <v>0</v>
      </c>
      <c r="R61" s="160"/>
      <c r="S61" s="160" t="s">
        <v>148</v>
      </c>
      <c r="T61" s="160" t="s">
        <v>148</v>
      </c>
      <c r="U61" s="160">
        <v>0</v>
      </c>
      <c r="V61" s="160">
        <f>ROUND(E61*U61,2)</f>
        <v>0</v>
      </c>
      <c r="W61" s="160"/>
      <c r="X61" s="160" t="s">
        <v>218</v>
      </c>
      <c r="Y61" s="160" t="s">
        <v>150</v>
      </c>
      <c r="Z61" s="149"/>
      <c r="AA61" s="149"/>
      <c r="AB61" s="149"/>
      <c r="AC61" s="149"/>
      <c r="AD61" s="149"/>
      <c r="AE61" s="149"/>
      <c r="AF61" s="149"/>
      <c r="AG61" s="149" t="s">
        <v>219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x14ac:dyDescent="0.2">
      <c r="A62" s="165" t="s">
        <v>143</v>
      </c>
      <c r="B62" s="166" t="s">
        <v>101</v>
      </c>
      <c r="C62" s="188" t="s">
        <v>102</v>
      </c>
      <c r="D62" s="167"/>
      <c r="E62" s="168"/>
      <c r="F62" s="169"/>
      <c r="G62" s="169">
        <f>SUMIF(AG63:AG106,"&lt;&gt;NOR",G63:G106)</f>
        <v>0</v>
      </c>
      <c r="H62" s="169"/>
      <c r="I62" s="169">
        <f>SUM(I63:I106)</f>
        <v>0</v>
      </c>
      <c r="J62" s="169"/>
      <c r="K62" s="169">
        <f>SUM(K63:K106)</f>
        <v>0</v>
      </c>
      <c r="L62" s="169"/>
      <c r="M62" s="169">
        <f>SUM(M63:M106)</f>
        <v>0</v>
      </c>
      <c r="N62" s="168"/>
      <c r="O62" s="168">
        <f>SUM(O63:O106)</f>
        <v>0.13</v>
      </c>
      <c r="P62" s="168"/>
      <c r="Q62" s="168">
        <f>SUM(Q63:Q106)</f>
        <v>0</v>
      </c>
      <c r="R62" s="169"/>
      <c r="S62" s="169"/>
      <c r="T62" s="170"/>
      <c r="U62" s="164"/>
      <c r="V62" s="164">
        <f>SUM(V63:V106)</f>
        <v>123</v>
      </c>
      <c r="W62" s="164"/>
      <c r="X62" s="164"/>
      <c r="Y62" s="164"/>
      <c r="AG62" t="s">
        <v>144</v>
      </c>
    </row>
    <row r="63" spans="1:60" outlineLevel="1" x14ac:dyDescent="0.2">
      <c r="A63" s="179">
        <v>24</v>
      </c>
      <c r="B63" s="180" t="s">
        <v>235</v>
      </c>
      <c r="C63" s="191" t="s">
        <v>236</v>
      </c>
      <c r="D63" s="181" t="s">
        <v>195</v>
      </c>
      <c r="E63" s="182">
        <v>40</v>
      </c>
      <c r="F63" s="183"/>
      <c r="G63" s="184">
        <f>ROUND(E63*F63,2)</f>
        <v>0</v>
      </c>
      <c r="H63" s="183"/>
      <c r="I63" s="184">
        <f>ROUND(E63*H63,2)</f>
        <v>0</v>
      </c>
      <c r="J63" s="183"/>
      <c r="K63" s="184">
        <f>ROUND(E63*J63,2)</f>
        <v>0</v>
      </c>
      <c r="L63" s="184">
        <v>21</v>
      </c>
      <c r="M63" s="184">
        <f>G63*(1+L63/100)</f>
        <v>0</v>
      </c>
      <c r="N63" s="182">
        <v>0</v>
      </c>
      <c r="O63" s="182">
        <f>ROUND(E63*N63,2)</f>
        <v>0</v>
      </c>
      <c r="P63" s="182">
        <v>0</v>
      </c>
      <c r="Q63" s="182">
        <f>ROUND(E63*P63,2)</f>
        <v>0</v>
      </c>
      <c r="R63" s="184"/>
      <c r="S63" s="184" t="s">
        <v>148</v>
      </c>
      <c r="T63" s="185" t="s">
        <v>148</v>
      </c>
      <c r="U63" s="160">
        <v>0.107</v>
      </c>
      <c r="V63" s="160">
        <f>ROUND(E63*U63,2)</f>
        <v>4.28</v>
      </c>
      <c r="W63" s="160"/>
      <c r="X63" s="160" t="s">
        <v>149</v>
      </c>
      <c r="Y63" s="160" t="s">
        <v>150</v>
      </c>
      <c r="Z63" s="149"/>
      <c r="AA63" s="149"/>
      <c r="AB63" s="149"/>
      <c r="AC63" s="149"/>
      <c r="AD63" s="149"/>
      <c r="AE63" s="149"/>
      <c r="AF63" s="149"/>
      <c r="AG63" s="149" t="s">
        <v>151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outlineLevel="1" x14ac:dyDescent="0.2">
      <c r="A64" s="179">
        <v>25</v>
      </c>
      <c r="B64" s="180" t="s">
        <v>237</v>
      </c>
      <c r="C64" s="191" t="s">
        <v>238</v>
      </c>
      <c r="D64" s="181" t="s">
        <v>195</v>
      </c>
      <c r="E64" s="182">
        <v>4</v>
      </c>
      <c r="F64" s="183"/>
      <c r="G64" s="184">
        <f>ROUND(E64*F64,2)</f>
        <v>0</v>
      </c>
      <c r="H64" s="183"/>
      <c r="I64" s="184">
        <f>ROUND(E64*H64,2)</f>
        <v>0</v>
      </c>
      <c r="J64" s="183"/>
      <c r="K64" s="184">
        <f>ROUND(E64*J64,2)</f>
        <v>0</v>
      </c>
      <c r="L64" s="184">
        <v>21</v>
      </c>
      <c r="M64" s="184">
        <f>G64*(1+L64/100)</f>
        <v>0</v>
      </c>
      <c r="N64" s="182">
        <v>0</v>
      </c>
      <c r="O64" s="182">
        <f>ROUND(E64*N64,2)</f>
        <v>0</v>
      </c>
      <c r="P64" s="182">
        <v>0</v>
      </c>
      <c r="Q64" s="182">
        <f>ROUND(E64*P64,2)</f>
        <v>0</v>
      </c>
      <c r="R64" s="184"/>
      <c r="S64" s="184" t="s">
        <v>148</v>
      </c>
      <c r="T64" s="185" t="s">
        <v>148</v>
      </c>
      <c r="U64" s="160">
        <v>0.13900000000000001</v>
      </c>
      <c r="V64" s="160">
        <f>ROUND(E64*U64,2)</f>
        <v>0.56000000000000005</v>
      </c>
      <c r="W64" s="160"/>
      <c r="X64" s="160" t="s">
        <v>149</v>
      </c>
      <c r="Y64" s="160" t="s">
        <v>150</v>
      </c>
      <c r="Z64" s="149"/>
      <c r="AA64" s="149"/>
      <c r="AB64" s="149"/>
      <c r="AC64" s="149"/>
      <c r="AD64" s="149"/>
      <c r="AE64" s="149"/>
      <c r="AF64" s="149"/>
      <c r="AG64" s="149" t="s">
        <v>151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72">
        <v>26</v>
      </c>
      <c r="B65" s="173" t="s">
        <v>239</v>
      </c>
      <c r="C65" s="189" t="s">
        <v>240</v>
      </c>
      <c r="D65" s="174" t="s">
        <v>195</v>
      </c>
      <c r="E65" s="175">
        <v>272</v>
      </c>
      <c r="F65" s="176"/>
      <c r="G65" s="177">
        <f>ROUND(E65*F65,2)</f>
        <v>0</v>
      </c>
      <c r="H65" s="176"/>
      <c r="I65" s="177">
        <f>ROUND(E65*H65,2)</f>
        <v>0</v>
      </c>
      <c r="J65" s="176"/>
      <c r="K65" s="177">
        <f>ROUND(E65*J65,2)</f>
        <v>0</v>
      </c>
      <c r="L65" s="177">
        <v>21</v>
      </c>
      <c r="M65" s="177">
        <f>G65*(1+L65/100)</f>
        <v>0</v>
      </c>
      <c r="N65" s="175">
        <v>0</v>
      </c>
      <c r="O65" s="175">
        <f>ROUND(E65*N65,2)</f>
        <v>0</v>
      </c>
      <c r="P65" s="175">
        <v>0</v>
      </c>
      <c r="Q65" s="175">
        <f>ROUND(E65*P65,2)</f>
        <v>0</v>
      </c>
      <c r="R65" s="177"/>
      <c r="S65" s="177" t="s">
        <v>148</v>
      </c>
      <c r="T65" s="178" t="s">
        <v>148</v>
      </c>
      <c r="U65" s="160">
        <v>0.105</v>
      </c>
      <c r="V65" s="160">
        <f>ROUND(E65*U65,2)</f>
        <v>28.56</v>
      </c>
      <c r="W65" s="160"/>
      <c r="X65" s="160" t="s">
        <v>149</v>
      </c>
      <c r="Y65" s="160" t="s">
        <v>150</v>
      </c>
      <c r="Z65" s="149"/>
      <c r="AA65" s="149"/>
      <c r="AB65" s="149"/>
      <c r="AC65" s="149"/>
      <c r="AD65" s="149"/>
      <c r="AE65" s="149"/>
      <c r="AF65" s="149"/>
      <c r="AG65" s="149" t="s">
        <v>151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2" x14ac:dyDescent="0.2">
      <c r="A66" s="156"/>
      <c r="B66" s="157"/>
      <c r="C66" s="190" t="s">
        <v>241</v>
      </c>
      <c r="D66" s="162"/>
      <c r="E66" s="163">
        <v>272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49"/>
      <c r="AA66" s="149"/>
      <c r="AB66" s="149"/>
      <c r="AC66" s="149"/>
      <c r="AD66" s="149"/>
      <c r="AE66" s="149"/>
      <c r="AF66" s="149"/>
      <c r="AG66" s="149" t="s">
        <v>153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72">
        <v>27</v>
      </c>
      <c r="B67" s="173" t="s">
        <v>242</v>
      </c>
      <c r="C67" s="189" t="s">
        <v>243</v>
      </c>
      <c r="D67" s="174" t="s">
        <v>195</v>
      </c>
      <c r="E67" s="175">
        <v>102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5">
        <v>0</v>
      </c>
      <c r="O67" s="175">
        <f>ROUND(E67*N67,2)</f>
        <v>0</v>
      </c>
      <c r="P67" s="175">
        <v>0</v>
      </c>
      <c r="Q67" s="175">
        <f>ROUND(E67*P67,2)</f>
        <v>0</v>
      </c>
      <c r="R67" s="177"/>
      <c r="S67" s="177" t="s">
        <v>148</v>
      </c>
      <c r="T67" s="178" t="s">
        <v>148</v>
      </c>
      <c r="U67" s="160">
        <v>0.13500000000000001</v>
      </c>
      <c r="V67" s="160">
        <f>ROUND(E67*U67,2)</f>
        <v>13.77</v>
      </c>
      <c r="W67" s="160"/>
      <c r="X67" s="160" t="s">
        <v>149</v>
      </c>
      <c r="Y67" s="160" t="s">
        <v>150</v>
      </c>
      <c r="Z67" s="149"/>
      <c r="AA67" s="149"/>
      <c r="AB67" s="149"/>
      <c r="AC67" s="149"/>
      <c r="AD67" s="149"/>
      <c r="AE67" s="149"/>
      <c r="AF67" s="149"/>
      <c r="AG67" s="149" t="s">
        <v>151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2" x14ac:dyDescent="0.2">
      <c r="A68" s="156"/>
      <c r="B68" s="157"/>
      <c r="C68" s="190" t="s">
        <v>244</v>
      </c>
      <c r="D68" s="162"/>
      <c r="E68" s="163">
        <v>102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49"/>
      <c r="AA68" s="149"/>
      <c r="AB68" s="149"/>
      <c r="AC68" s="149"/>
      <c r="AD68" s="149"/>
      <c r="AE68" s="149"/>
      <c r="AF68" s="149"/>
      <c r="AG68" s="149" t="s">
        <v>153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79">
        <v>28</v>
      </c>
      <c r="B69" s="180" t="s">
        <v>245</v>
      </c>
      <c r="C69" s="191" t="s">
        <v>246</v>
      </c>
      <c r="D69" s="181" t="s">
        <v>195</v>
      </c>
      <c r="E69" s="182">
        <v>56</v>
      </c>
      <c r="F69" s="183"/>
      <c r="G69" s="184">
        <f>ROUND(E69*F69,2)</f>
        <v>0</v>
      </c>
      <c r="H69" s="183"/>
      <c r="I69" s="184">
        <f>ROUND(E69*H69,2)</f>
        <v>0</v>
      </c>
      <c r="J69" s="183"/>
      <c r="K69" s="184">
        <f>ROUND(E69*J69,2)</f>
        <v>0</v>
      </c>
      <c r="L69" s="184">
        <v>21</v>
      </c>
      <c r="M69" s="184">
        <f>G69*(1+L69/100)</f>
        <v>0</v>
      </c>
      <c r="N69" s="182">
        <v>0</v>
      </c>
      <c r="O69" s="182">
        <f>ROUND(E69*N69,2)</f>
        <v>0</v>
      </c>
      <c r="P69" s="182">
        <v>0</v>
      </c>
      <c r="Q69" s="182">
        <f>ROUND(E69*P69,2)</f>
        <v>0</v>
      </c>
      <c r="R69" s="184"/>
      <c r="S69" s="184" t="s">
        <v>148</v>
      </c>
      <c r="T69" s="185" t="s">
        <v>148</v>
      </c>
      <c r="U69" s="160">
        <v>0.19500000000000001</v>
      </c>
      <c r="V69" s="160">
        <f>ROUND(E69*U69,2)</f>
        <v>10.92</v>
      </c>
      <c r="W69" s="160"/>
      <c r="X69" s="160" t="s">
        <v>149</v>
      </c>
      <c r="Y69" s="160" t="s">
        <v>150</v>
      </c>
      <c r="Z69" s="149"/>
      <c r="AA69" s="149"/>
      <c r="AB69" s="149"/>
      <c r="AC69" s="149"/>
      <c r="AD69" s="149"/>
      <c r="AE69" s="149"/>
      <c r="AF69" s="149"/>
      <c r="AG69" s="149" t="s">
        <v>151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2">
        <v>29</v>
      </c>
      <c r="B70" s="173" t="s">
        <v>247</v>
      </c>
      <c r="C70" s="189" t="s">
        <v>248</v>
      </c>
      <c r="D70" s="174" t="s">
        <v>195</v>
      </c>
      <c r="E70" s="175">
        <v>63</v>
      </c>
      <c r="F70" s="176"/>
      <c r="G70" s="177">
        <f>ROUND(E70*F70,2)</f>
        <v>0</v>
      </c>
      <c r="H70" s="176"/>
      <c r="I70" s="177">
        <f>ROUND(E70*H70,2)</f>
        <v>0</v>
      </c>
      <c r="J70" s="176"/>
      <c r="K70" s="177">
        <f>ROUND(E70*J70,2)</f>
        <v>0</v>
      </c>
      <c r="L70" s="177">
        <v>21</v>
      </c>
      <c r="M70" s="177">
        <f>G70*(1+L70/100)</f>
        <v>0</v>
      </c>
      <c r="N70" s="175">
        <v>0</v>
      </c>
      <c r="O70" s="175">
        <f>ROUND(E70*N70,2)</f>
        <v>0</v>
      </c>
      <c r="P70" s="175">
        <v>0</v>
      </c>
      <c r="Q70" s="175">
        <f>ROUND(E70*P70,2)</f>
        <v>0</v>
      </c>
      <c r="R70" s="177"/>
      <c r="S70" s="177" t="s">
        <v>148</v>
      </c>
      <c r="T70" s="178" t="s">
        <v>148</v>
      </c>
      <c r="U70" s="160">
        <v>0.17499999999999999</v>
      </c>
      <c r="V70" s="160">
        <f>ROUND(E70*U70,2)</f>
        <v>11.03</v>
      </c>
      <c r="W70" s="160"/>
      <c r="X70" s="160" t="s">
        <v>149</v>
      </c>
      <c r="Y70" s="160" t="s">
        <v>150</v>
      </c>
      <c r="Z70" s="149"/>
      <c r="AA70" s="149"/>
      <c r="AB70" s="149"/>
      <c r="AC70" s="149"/>
      <c r="AD70" s="149"/>
      <c r="AE70" s="149"/>
      <c r="AF70" s="149"/>
      <c r="AG70" s="149" t="s">
        <v>151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2" x14ac:dyDescent="0.2">
      <c r="A71" s="156"/>
      <c r="B71" s="157"/>
      <c r="C71" s="190" t="s">
        <v>249</v>
      </c>
      <c r="D71" s="162"/>
      <c r="E71" s="163">
        <v>63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49"/>
      <c r="AA71" s="149"/>
      <c r="AB71" s="149"/>
      <c r="AC71" s="149"/>
      <c r="AD71" s="149"/>
      <c r="AE71" s="149"/>
      <c r="AF71" s="149"/>
      <c r="AG71" s="149" t="s">
        <v>153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79">
        <v>30</v>
      </c>
      <c r="B72" s="180" t="s">
        <v>250</v>
      </c>
      <c r="C72" s="191" t="s">
        <v>251</v>
      </c>
      <c r="D72" s="181" t="s">
        <v>195</v>
      </c>
      <c r="E72" s="182">
        <v>162</v>
      </c>
      <c r="F72" s="183"/>
      <c r="G72" s="184">
        <f>ROUND(E72*F72,2)</f>
        <v>0</v>
      </c>
      <c r="H72" s="183"/>
      <c r="I72" s="184">
        <f>ROUND(E72*H72,2)</f>
        <v>0</v>
      </c>
      <c r="J72" s="183"/>
      <c r="K72" s="184">
        <f>ROUND(E72*J72,2)</f>
        <v>0</v>
      </c>
      <c r="L72" s="184">
        <v>21</v>
      </c>
      <c r="M72" s="184">
        <f>G72*(1+L72/100)</f>
        <v>0</v>
      </c>
      <c r="N72" s="182">
        <v>0</v>
      </c>
      <c r="O72" s="182">
        <f>ROUND(E72*N72,2)</f>
        <v>0</v>
      </c>
      <c r="P72" s="182">
        <v>0</v>
      </c>
      <c r="Q72" s="182">
        <f>ROUND(E72*P72,2)</f>
        <v>0</v>
      </c>
      <c r="R72" s="184"/>
      <c r="S72" s="184" t="s">
        <v>148</v>
      </c>
      <c r="T72" s="185" t="s">
        <v>148</v>
      </c>
      <c r="U72" s="160">
        <v>0.255</v>
      </c>
      <c r="V72" s="160">
        <f>ROUND(E72*U72,2)</f>
        <v>41.31</v>
      </c>
      <c r="W72" s="160"/>
      <c r="X72" s="160" t="s">
        <v>149</v>
      </c>
      <c r="Y72" s="160" t="s">
        <v>150</v>
      </c>
      <c r="Z72" s="149"/>
      <c r="AA72" s="149"/>
      <c r="AB72" s="149"/>
      <c r="AC72" s="149"/>
      <c r="AD72" s="149"/>
      <c r="AE72" s="149"/>
      <c r="AF72" s="149"/>
      <c r="AG72" s="149" t="s">
        <v>151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79">
        <v>31</v>
      </c>
      <c r="B73" s="180" t="s">
        <v>252</v>
      </c>
      <c r="C73" s="191" t="s">
        <v>253</v>
      </c>
      <c r="D73" s="181" t="s">
        <v>195</v>
      </c>
      <c r="E73" s="182">
        <v>6</v>
      </c>
      <c r="F73" s="183"/>
      <c r="G73" s="184">
        <f>ROUND(E73*F73,2)</f>
        <v>0</v>
      </c>
      <c r="H73" s="183"/>
      <c r="I73" s="184">
        <f>ROUND(E73*H73,2)</f>
        <v>0</v>
      </c>
      <c r="J73" s="183"/>
      <c r="K73" s="184">
        <f>ROUND(E73*J73,2)</f>
        <v>0</v>
      </c>
      <c r="L73" s="184">
        <v>21</v>
      </c>
      <c r="M73" s="184">
        <f>G73*(1+L73/100)</f>
        <v>0</v>
      </c>
      <c r="N73" s="182">
        <v>0</v>
      </c>
      <c r="O73" s="182">
        <f>ROUND(E73*N73,2)</f>
        <v>0</v>
      </c>
      <c r="P73" s="182">
        <v>0</v>
      </c>
      <c r="Q73" s="182">
        <f>ROUND(E73*P73,2)</f>
        <v>0</v>
      </c>
      <c r="R73" s="184"/>
      <c r="S73" s="184" t="s">
        <v>148</v>
      </c>
      <c r="T73" s="185" t="s">
        <v>148</v>
      </c>
      <c r="U73" s="160">
        <v>0.30199999999999999</v>
      </c>
      <c r="V73" s="160">
        <f>ROUND(E73*U73,2)</f>
        <v>1.81</v>
      </c>
      <c r="W73" s="160"/>
      <c r="X73" s="160" t="s">
        <v>149</v>
      </c>
      <c r="Y73" s="160" t="s">
        <v>150</v>
      </c>
      <c r="Z73" s="149"/>
      <c r="AA73" s="149"/>
      <c r="AB73" s="149"/>
      <c r="AC73" s="149"/>
      <c r="AD73" s="149"/>
      <c r="AE73" s="149"/>
      <c r="AF73" s="149"/>
      <c r="AG73" s="149" t="s">
        <v>151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 x14ac:dyDescent="0.2">
      <c r="A74" s="172">
        <v>32</v>
      </c>
      <c r="B74" s="173" t="s">
        <v>254</v>
      </c>
      <c r="C74" s="189" t="s">
        <v>255</v>
      </c>
      <c r="D74" s="174" t="s">
        <v>191</v>
      </c>
      <c r="E74" s="175">
        <v>16.466159999999999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5">
        <v>1.1E-4</v>
      </c>
      <c r="O74" s="175">
        <f>ROUND(E74*N74,2)</f>
        <v>0</v>
      </c>
      <c r="P74" s="175">
        <v>0</v>
      </c>
      <c r="Q74" s="175">
        <f>ROUND(E74*P74,2)</f>
        <v>0</v>
      </c>
      <c r="R74" s="177"/>
      <c r="S74" s="177" t="s">
        <v>148</v>
      </c>
      <c r="T74" s="178" t="s">
        <v>148</v>
      </c>
      <c r="U74" s="160">
        <v>0.374</v>
      </c>
      <c r="V74" s="160">
        <f>ROUND(E74*U74,2)</f>
        <v>6.16</v>
      </c>
      <c r="W74" s="160"/>
      <c r="X74" s="160" t="s">
        <v>149</v>
      </c>
      <c r="Y74" s="160" t="s">
        <v>150</v>
      </c>
      <c r="Z74" s="149"/>
      <c r="AA74" s="149"/>
      <c r="AB74" s="149"/>
      <c r="AC74" s="149"/>
      <c r="AD74" s="149"/>
      <c r="AE74" s="149"/>
      <c r="AF74" s="149"/>
      <c r="AG74" s="149" t="s">
        <v>151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2" x14ac:dyDescent="0.2">
      <c r="A75" s="156"/>
      <c r="B75" s="157"/>
      <c r="C75" s="252" t="s">
        <v>256</v>
      </c>
      <c r="D75" s="253"/>
      <c r="E75" s="253"/>
      <c r="F75" s="253"/>
      <c r="G75" s="253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49"/>
      <c r="AA75" s="149"/>
      <c r="AB75" s="149"/>
      <c r="AC75" s="149"/>
      <c r="AD75" s="149"/>
      <c r="AE75" s="149"/>
      <c r="AF75" s="149"/>
      <c r="AG75" s="149" t="s">
        <v>221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 x14ac:dyDescent="0.2">
      <c r="A76" s="156"/>
      <c r="B76" s="157"/>
      <c r="C76" s="190" t="s">
        <v>257</v>
      </c>
      <c r="D76" s="162"/>
      <c r="E76" s="163"/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49"/>
      <c r="AA76" s="149"/>
      <c r="AB76" s="149"/>
      <c r="AC76" s="149"/>
      <c r="AD76" s="149"/>
      <c r="AE76" s="149"/>
      <c r="AF76" s="149"/>
      <c r="AG76" s="149" t="s">
        <v>153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3" x14ac:dyDescent="0.2">
      <c r="A77" s="156"/>
      <c r="B77" s="157"/>
      <c r="C77" s="190" t="s">
        <v>258</v>
      </c>
      <c r="D77" s="162"/>
      <c r="E77" s="163">
        <v>16.466159999999999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49"/>
      <c r="AA77" s="149"/>
      <c r="AB77" s="149"/>
      <c r="AC77" s="149"/>
      <c r="AD77" s="149"/>
      <c r="AE77" s="149"/>
      <c r="AF77" s="149"/>
      <c r="AG77" s="149" t="s">
        <v>153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1" x14ac:dyDescent="0.2">
      <c r="A78" s="172">
        <v>33</v>
      </c>
      <c r="B78" s="173" t="s">
        <v>259</v>
      </c>
      <c r="C78" s="189" t="s">
        <v>260</v>
      </c>
      <c r="D78" s="174" t="s">
        <v>191</v>
      </c>
      <c r="E78" s="175">
        <v>1.65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5">
        <v>2.3000000000000001E-4</v>
      </c>
      <c r="O78" s="175">
        <f>ROUND(E78*N78,2)</f>
        <v>0</v>
      </c>
      <c r="P78" s="175">
        <v>0</v>
      </c>
      <c r="Q78" s="175">
        <f>ROUND(E78*P78,2)</f>
        <v>0</v>
      </c>
      <c r="R78" s="177"/>
      <c r="S78" s="177" t="s">
        <v>148</v>
      </c>
      <c r="T78" s="178" t="s">
        <v>148</v>
      </c>
      <c r="U78" s="160">
        <v>2.7040000000000002</v>
      </c>
      <c r="V78" s="160">
        <f>ROUND(E78*U78,2)</f>
        <v>4.46</v>
      </c>
      <c r="W78" s="160"/>
      <c r="X78" s="160" t="s">
        <v>149</v>
      </c>
      <c r="Y78" s="160" t="s">
        <v>150</v>
      </c>
      <c r="Z78" s="149"/>
      <c r="AA78" s="149"/>
      <c r="AB78" s="149"/>
      <c r="AC78" s="149"/>
      <c r="AD78" s="149"/>
      <c r="AE78" s="149"/>
      <c r="AF78" s="149"/>
      <c r="AG78" s="149" t="s">
        <v>151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2" x14ac:dyDescent="0.2">
      <c r="A79" s="156"/>
      <c r="B79" s="157"/>
      <c r="C79" s="252" t="s">
        <v>256</v>
      </c>
      <c r="D79" s="253"/>
      <c r="E79" s="253"/>
      <c r="F79" s="253"/>
      <c r="G79" s="253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49"/>
      <c r="AA79" s="149"/>
      <c r="AB79" s="149"/>
      <c r="AC79" s="149"/>
      <c r="AD79" s="149"/>
      <c r="AE79" s="149"/>
      <c r="AF79" s="149"/>
      <c r="AG79" s="149" t="s">
        <v>221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79">
        <v>34</v>
      </c>
      <c r="B80" s="180" t="s">
        <v>261</v>
      </c>
      <c r="C80" s="191" t="s">
        <v>262</v>
      </c>
      <c r="D80" s="181" t="s">
        <v>224</v>
      </c>
      <c r="E80" s="182">
        <v>1</v>
      </c>
      <c r="F80" s="183"/>
      <c r="G80" s="184">
        <f t="shared" ref="G80:G92" si="0">ROUND(E80*F80,2)</f>
        <v>0</v>
      </c>
      <c r="H80" s="183"/>
      <c r="I80" s="184">
        <f t="shared" ref="I80:I92" si="1">ROUND(E80*H80,2)</f>
        <v>0</v>
      </c>
      <c r="J80" s="183"/>
      <c r="K80" s="184">
        <f t="shared" ref="K80:K92" si="2">ROUND(E80*J80,2)</f>
        <v>0</v>
      </c>
      <c r="L80" s="184">
        <v>21</v>
      </c>
      <c r="M80" s="184">
        <f t="shared" ref="M80:M92" si="3">G80*(1+L80/100)</f>
        <v>0</v>
      </c>
      <c r="N80" s="182">
        <v>0</v>
      </c>
      <c r="O80" s="182">
        <f t="shared" ref="O80:O92" si="4">ROUND(E80*N80,2)</f>
        <v>0</v>
      </c>
      <c r="P80" s="182">
        <v>0</v>
      </c>
      <c r="Q80" s="182">
        <f t="shared" ref="Q80:Q92" si="5">ROUND(E80*P80,2)</f>
        <v>0</v>
      </c>
      <c r="R80" s="184"/>
      <c r="S80" s="184" t="s">
        <v>225</v>
      </c>
      <c r="T80" s="185" t="s">
        <v>226</v>
      </c>
      <c r="U80" s="160">
        <v>0.14000000000000001</v>
      </c>
      <c r="V80" s="160">
        <f t="shared" ref="V80:V92" si="6">ROUND(E80*U80,2)</f>
        <v>0.14000000000000001</v>
      </c>
      <c r="W80" s="160"/>
      <c r="X80" s="160" t="s">
        <v>149</v>
      </c>
      <c r="Y80" s="160" t="s">
        <v>150</v>
      </c>
      <c r="Z80" s="149"/>
      <c r="AA80" s="149"/>
      <c r="AB80" s="149"/>
      <c r="AC80" s="149"/>
      <c r="AD80" s="149"/>
      <c r="AE80" s="149"/>
      <c r="AF80" s="149"/>
      <c r="AG80" s="149" t="s">
        <v>151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1" x14ac:dyDescent="0.2">
      <c r="A81" s="179">
        <v>35</v>
      </c>
      <c r="B81" s="180" t="s">
        <v>263</v>
      </c>
      <c r="C81" s="191" t="s">
        <v>264</v>
      </c>
      <c r="D81" s="181" t="s">
        <v>195</v>
      </c>
      <c r="E81" s="182">
        <v>40</v>
      </c>
      <c r="F81" s="183"/>
      <c r="G81" s="184">
        <f t="shared" si="0"/>
        <v>0</v>
      </c>
      <c r="H81" s="183"/>
      <c r="I81" s="184">
        <f t="shared" si="1"/>
        <v>0</v>
      </c>
      <c r="J81" s="183"/>
      <c r="K81" s="184">
        <f t="shared" si="2"/>
        <v>0</v>
      </c>
      <c r="L81" s="184">
        <v>21</v>
      </c>
      <c r="M81" s="184">
        <f t="shared" si="3"/>
        <v>0</v>
      </c>
      <c r="N81" s="182">
        <v>3.1E-4</v>
      </c>
      <c r="O81" s="182">
        <f t="shared" si="4"/>
        <v>0.01</v>
      </c>
      <c r="P81" s="182">
        <v>0</v>
      </c>
      <c r="Q81" s="182">
        <f t="shared" si="5"/>
        <v>0</v>
      </c>
      <c r="R81" s="184" t="s">
        <v>265</v>
      </c>
      <c r="S81" s="184" t="s">
        <v>148</v>
      </c>
      <c r="T81" s="185" t="s">
        <v>148</v>
      </c>
      <c r="U81" s="160">
        <v>0</v>
      </c>
      <c r="V81" s="160">
        <f t="shared" si="6"/>
        <v>0</v>
      </c>
      <c r="W81" s="160"/>
      <c r="X81" s="160" t="s">
        <v>231</v>
      </c>
      <c r="Y81" s="160" t="s">
        <v>150</v>
      </c>
      <c r="Z81" s="149"/>
      <c r="AA81" s="149"/>
      <c r="AB81" s="149"/>
      <c r="AC81" s="149"/>
      <c r="AD81" s="149"/>
      <c r="AE81" s="149"/>
      <c r="AF81" s="149"/>
      <c r="AG81" s="149" t="s">
        <v>232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1" x14ac:dyDescent="0.2">
      <c r="A82" s="179">
        <v>36</v>
      </c>
      <c r="B82" s="180" t="s">
        <v>266</v>
      </c>
      <c r="C82" s="191" t="s">
        <v>267</v>
      </c>
      <c r="D82" s="181" t="s">
        <v>195</v>
      </c>
      <c r="E82" s="182">
        <v>4</v>
      </c>
      <c r="F82" s="183"/>
      <c r="G82" s="184">
        <f t="shared" si="0"/>
        <v>0</v>
      </c>
      <c r="H82" s="183"/>
      <c r="I82" s="184">
        <f t="shared" si="1"/>
        <v>0</v>
      </c>
      <c r="J82" s="183"/>
      <c r="K82" s="184">
        <f t="shared" si="2"/>
        <v>0</v>
      </c>
      <c r="L82" s="184">
        <v>21</v>
      </c>
      <c r="M82" s="184">
        <f t="shared" si="3"/>
        <v>0</v>
      </c>
      <c r="N82" s="182">
        <v>3.4000000000000002E-4</v>
      </c>
      <c r="O82" s="182">
        <f t="shared" si="4"/>
        <v>0</v>
      </c>
      <c r="P82" s="182">
        <v>0</v>
      </c>
      <c r="Q82" s="182">
        <f t="shared" si="5"/>
        <v>0</v>
      </c>
      <c r="R82" s="184" t="s">
        <v>265</v>
      </c>
      <c r="S82" s="184" t="s">
        <v>148</v>
      </c>
      <c r="T82" s="185" t="s">
        <v>148</v>
      </c>
      <c r="U82" s="160">
        <v>0</v>
      </c>
      <c r="V82" s="160">
        <f t="shared" si="6"/>
        <v>0</v>
      </c>
      <c r="W82" s="160"/>
      <c r="X82" s="160" t="s">
        <v>231</v>
      </c>
      <c r="Y82" s="160" t="s">
        <v>150</v>
      </c>
      <c r="Z82" s="149"/>
      <c r="AA82" s="149"/>
      <c r="AB82" s="149"/>
      <c r="AC82" s="149"/>
      <c r="AD82" s="149"/>
      <c r="AE82" s="149"/>
      <c r="AF82" s="149"/>
      <c r="AG82" s="149" t="s">
        <v>232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 x14ac:dyDescent="0.2">
      <c r="A83" s="179">
        <v>37</v>
      </c>
      <c r="B83" s="180" t="s">
        <v>268</v>
      </c>
      <c r="C83" s="191" t="s">
        <v>269</v>
      </c>
      <c r="D83" s="181" t="s">
        <v>224</v>
      </c>
      <c r="E83" s="182">
        <v>1</v>
      </c>
      <c r="F83" s="183"/>
      <c r="G83" s="184">
        <f t="shared" si="0"/>
        <v>0</v>
      </c>
      <c r="H83" s="183"/>
      <c r="I83" s="184">
        <f t="shared" si="1"/>
        <v>0</v>
      </c>
      <c r="J83" s="183"/>
      <c r="K83" s="184">
        <f t="shared" si="2"/>
        <v>0</v>
      </c>
      <c r="L83" s="184">
        <v>21</v>
      </c>
      <c r="M83" s="184">
        <f t="shared" si="3"/>
        <v>0</v>
      </c>
      <c r="N83" s="182">
        <v>0</v>
      </c>
      <c r="O83" s="182">
        <f t="shared" si="4"/>
        <v>0</v>
      </c>
      <c r="P83" s="182">
        <v>0</v>
      </c>
      <c r="Q83" s="182">
        <f t="shared" si="5"/>
        <v>0</v>
      </c>
      <c r="R83" s="184" t="s">
        <v>265</v>
      </c>
      <c r="S83" s="184" t="s">
        <v>148</v>
      </c>
      <c r="T83" s="185" t="s">
        <v>148</v>
      </c>
      <c r="U83" s="160">
        <v>0</v>
      </c>
      <c r="V83" s="160">
        <f t="shared" si="6"/>
        <v>0</v>
      </c>
      <c r="W83" s="160"/>
      <c r="X83" s="160" t="s">
        <v>231</v>
      </c>
      <c r="Y83" s="160" t="s">
        <v>150</v>
      </c>
      <c r="Z83" s="149"/>
      <c r="AA83" s="149"/>
      <c r="AB83" s="149"/>
      <c r="AC83" s="149"/>
      <c r="AD83" s="149"/>
      <c r="AE83" s="149"/>
      <c r="AF83" s="149"/>
      <c r="AG83" s="149" t="s">
        <v>232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ht="22.5" outlineLevel="1" x14ac:dyDescent="0.2">
      <c r="A84" s="179">
        <v>38</v>
      </c>
      <c r="B84" s="180" t="s">
        <v>270</v>
      </c>
      <c r="C84" s="191" t="s">
        <v>271</v>
      </c>
      <c r="D84" s="181" t="s">
        <v>195</v>
      </c>
      <c r="E84" s="182">
        <v>152</v>
      </c>
      <c r="F84" s="183"/>
      <c r="G84" s="184">
        <f t="shared" si="0"/>
        <v>0</v>
      </c>
      <c r="H84" s="183"/>
      <c r="I84" s="184">
        <f t="shared" si="1"/>
        <v>0</v>
      </c>
      <c r="J84" s="183"/>
      <c r="K84" s="184">
        <f t="shared" si="2"/>
        <v>0</v>
      </c>
      <c r="L84" s="184">
        <v>21</v>
      </c>
      <c r="M84" s="184">
        <f t="shared" si="3"/>
        <v>0</v>
      </c>
      <c r="N84" s="182">
        <v>3.0000000000000001E-5</v>
      </c>
      <c r="O84" s="182">
        <f t="shared" si="4"/>
        <v>0</v>
      </c>
      <c r="P84" s="182">
        <v>0</v>
      </c>
      <c r="Q84" s="182">
        <f t="shared" si="5"/>
        <v>0</v>
      </c>
      <c r="R84" s="184" t="s">
        <v>265</v>
      </c>
      <c r="S84" s="184" t="s">
        <v>148</v>
      </c>
      <c r="T84" s="185" t="s">
        <v>148</v>
      </c>
      <c r="U84" s="160">
        <v>0</v>
      </c>
      <c r="V84" s="160">
        <f t="shared" si="6"/>
        <v>0</v>
      </c>
      <c r="W84" s="160"/>
      <c r="X84" s="160" t="s">
        <v>231</v>
      </c>
      <c r="Y84" s="160" t="s">
        <v>150</v>
      </c>
      <c r="Z84" s="149"/>
      <c r="AA84" s="149"/>
      <c r="AB84" s="149"/>
      <c r="AC84" s="149"/>
      <c r="AD84" s="149"/>
      <c r="AE84" s="149"/>
      <c r="AF84" s="149"/>
      <c r="AG84" s="149" t="s">
        <v>232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2.5" outlineLevel="1" x14ac:dyDescent="0.2">
      <c r="A85" s="179">
        <v>39</v>
      </c>
      <c r="B85" s="180" t="s">
        <v>272</v>
      </c>
      <c r="C85" s="191" t="s">
        <v>273</v>
      </c>
      <c r="D85" s="181" t="s">
        <v>195</v>
      </c>
      <c r="E85" s="182">
        <v>120</v>
      </c>
      <c r="F85" s="183"/>
      <c r="G85" s="184">
        <f t="shared" si="0"/>
        <v>0</v>
      </c>
      <c r="H85" s="183"/>
      <c r="I85" s="184">
        <f t="shared" si="1"/>
        <v>0</v>
      </c>
      <c r="J85" s="183"/>
      <c r="K85" s="184">
        <f t="shared" si="2"/>
        <v>0</v>
      </c>
      <c r="L85" s="184">
        <v>21</v>
      </c>
      <c r="M85" s="184">
        <f t="shared" si="3"/>
        <v>0</v>
      </c>
      <c r="N85" s="182">
        <v>4.0000000000000003E-5</v>
      </c>
      <c r="O85" s="182">
        <f t="shared" si="4"/>
        <v>0</v>
      </c>
      <c r="P85" s="182">
        <v>0</v>
      </c>
      <c r="Q85" s="182">
        <f t="shared" si="5"/>
        <v>0</v>
      </c>
      <c r="R85" s="184" t="s">
        <v>265</v>
      </c>
      <c r="S85" s="184" t="s">
        <v>148</v>
      </c>
      <c r="T85" s="185" t="s">
        <v>148</v>
      </c>
      <c r="U85" s="160">
        <v>0</v>
      </c>
      <c r="V85" s="160">
        <f t="shared" si="6"/>
        <v>0</v>
      </c>
      <c r="W85" s="160"/>
      <c r="X85" s="160" t="s">
        <v>231</v>
      </c>
      <c r="Y85" s="160" t="s">
        <v>150</v>
      </c>
      <c r="Z85" s="149"/>
      <c r="AA85" s="149"/>
      <c r="AB85" s="149"/>
      <c r="AC85" s="149"/>
      <c r="AD85" s="149"/>
      <c r="AE85" s="149"/>
      <c r="AF85" s="149"/>
      <c r="AG85" s="149" t="s">
        <v>232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1" x14ac:dyDescent="0.2">
      <c r="A86" s="179">
        <v>40</v>
      </c>
      <c r="B86" s="180" t="s">
        <v>274</v>
      </c>
      <c r="C86" s="191" t="s">
        <v>275</v>
      </c>
      <c r="D86" s="181" t="s">
        <v>195</v>
      </c>
      <c r="E86" s="182">
        <v>36</v>
      </c>
      <c r="F86" s="183"/>
      <c r="G86" s="184">
        <f t="shared" si="0"/>
        <v>0</v>
      </c>
      <c r="H86" s="183"/>
      <c r="I86" s="184">
        <f t="shared" si="1"/>
        <v>0</v>
      </c>
      <c r="J86" s="183"/>
      <c r="K86" s="184">
        <f t="shared" si="2"/>
        <v>0</v>
      </c>
      <c r="L86" s="184">
        <v>21</v>
      </c>
      <c r="M86" s="184">
        <f t="shared" si="3"/>
        <v>0</v>
      </c>
      <c r="N86" s="182">
        <v>6.0000000000000002E-5</v>
      </c>
      <c r="O86" s="182">
        <f t="shared" si="4"/>
        <v>0</v>
      </c>
      <c r="P86" s="182">
        <v>0</v>
      </c>
      <c r="Q86" s="182">
        <f t="shared" si="5"/>
        <v>0</v>
      </c>
      <c r="R86" s="184" t="s">
        <v>265</v>
      </c>
      <c r="S86" s="184" t="s">
        <v>148</v>
      </c>
      <c r="T86" s="185" t="s">
        <v>148</v>
      </c>
      <c r="U86" s="160">
        <v>0</v>
      </c>
      <c r="V86" s="160">
        <f t="shared" si="6"/>
        <v>0</v>
      </c>
      <c r="W86" s="160"/>
      <c r="X86" s="160" t="s">
        <v>231</v>
      </c>
      <c r="Y86" s="160" t="s">
        <v>150</v>
      </c>
      <c r="Z86" s="149"/>
      <c r="AA86" s="149"/>
      <c r="AB86" s="149"/>
      <c r="AC86" s="149"/>
      <c r="AD86" s="149"/>
      <c r="AE86" s="149"/>
      <c r="AF86" s="149"/>
      <c r="AG86" s="149" t="s">
        <v>232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22.5" outlineLevel="1" x14ac:dyDescent="0.2">
      <c r="A87" s="179">
        <v>41</v>
      </c>
      <c r="B87" s="180" t="s">
        <v>276</v>
      </c>
      <c r="C87" s="191" t="s">
        <v>277</v>
      </c>
      <c r="D87" s="181" t="s">
        <v>195</v>
      </c>
      <c r="E87" s="182">
        <v>50</v>
      </c>
      <c r="F87" s="183"/>
      <c r="G87" s="184">
        <f t="shared" si="0"/>
        <v>0</v>
      </c>
      <c r="H87" s="183"/>
      <c r="I87" s="184">
        <f t="shared" si="1"/>
        <v>0</v>
      </c>
      <c r="J87" s="183"/>
      <c r="K87" s="184">
        <f t="shared" si="2"/>
        <v>0</v>
      </c>
      <c r="L87" s="184">
        <v>21</v>
      </c>
      <c r="M87" s="184">
        <f t="shared" si="3"/>
        <v>0</v>
      </c>
      <c r="N87" s="182">
        <v>6.0000000000000002E-5</v>
      </c>
      <c r="O87" s="182">
        <f t="shared" si="4"/>
        <v>0</v>
      </c>
      <c r="P87" s="182">
        <v>0</v>
      </c>
      <c r="Q87" s="182">
        <f t="shared" si="5"/>
        <v>0</v>
      </c>
      <c r="R87" s="184" t="s">
        <v>265</v>
      </c>
      <c r="S87" s="184" t="s">
        <v>148</v>
      </c>
      <c r="T87" s="185" t="s">
        <v>148</v>
      </c>
      <c r="U87" s="160">
        <v>0</v>
      </c>
      <c r="V87" s="160">
        <f t="shared" si="6"/>
        <v>0</v>
      </c>
      <c r="W87" s="160"/>
      <c r="X87" s="160" t="s">
        <v>231</v>
      </c>
      <c r="Y87" s="160" t="s">
        <v>150</v>
      </c>
      <c r="Z87" s="149"/>
      <c r="AA87" s="149"/>
      <c r="AB87" s="149"/>
      <c r="AC87" s="149"/>
      <c r="AD87" s="149"/>
      <c r="AE87" s="149"/>
      <c r="AF87" s="149"/>
      <c r="AG87" s="149" t="s">
        <v>232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ht="22.5" outlineLevel="1" x14ac:dyDescent="0.2">
      <c r="A88" s="179">
        <v>42</v>
      </c>
      <c r="B88" s="180" t="s">
        <v>278</v>
      </c>
      <c r="C88" s="191" t="s">
        <v>279</v>
      </c>
      <c r="D88" s="181" t="s">
        <v>195</v>
      </c>
      <c r="E88" s="182">
        <v>16</v>
      </c>
      <c r="F88" s="183"/>
      <c r="G88" s="184">
        <f t="shared" si="0"/>
        <v>0</v>
      </c>
      <c r="H88" s="183"/>
      <c r="I88" s="184">
        <f t="shared" si="1"/>
        <v>0</v>
      </c>
      <c r="J88" s="183"/>
      <c r="K88" s="184">
        <f t="shared" si="2"/>
        <v>0</v>
      </c>
      <c r="L88" s="184">
        <v>21</v>
      </c>
      <c r="M88" s="184">
        <f t="shared" si="3"/>
        <v>0</v>
      </c>
      <c r="N88" s="182">
        <v>1.1E-4</v>
      </c>
      <c r="O88" s="182">
        <f t="shared" si="4"/>
        <v>0</v>
      </c>
      <c r="P88" s="182">
        <v>0</v>
      </c>
      <c r="Q88" s="182">
        <f t="shared" si="5"/>
        <v>0</v>
      </c>
      <c r="R88" s="184" t="s">
        <v>265</v>
      </c>
      <c r="S88" s="184" t="s">
        <v>148</v>
      </c>
      <c r="T88" s="185" t="s">
        <v>148</v>
      </c>
      <c r="U88" s="160">
        <v>0</v>
      </c>
      <c r="V88" s="160">
        <f t="shared" si="6"/>
        <v>0</v>
      </c>
      <c r="W88" s="160"/>
      <c r="X88" s="160" t="s">
        <v>231</v>
      </c>
      <c r="Y88" s="160" t="s">
        <v>150</v>
      </c>
      <c r="Z88" s="149"/>
      <c r="AA88" s="149"/>
      <c r="AB88" s="149"/>
      <c r="AC88" s="149"/>
      <c r="AD88" s="149"/>
      <c r="AE88" s="149"/>
      <c r="AF88" s="149"/>
      <c r="AG88" s="149" t="s">
        <v>232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 x14ac:dyDescent="0.2">
      <c r="A89" s="179">
        <v>43</v>
      </c>
      <c r="B89" s="180" t="s">
        <v>280</v>
      </c>
      <c r="C89" s="191" t="s">
        <v>281</v>
      </c>
      <c r="D89" s="181" t="s">
        <v>195</v>
      </c>
      <c r="E89" s="182">
        <v>56</v>
      </c>
      <c r="F89" s="183"/>
      <c r="G89" s="184">
        <f t="shared" si="0"/>
        <v>0</v>
      </c>
      <c r="H89" s="183"/>
      <c r="I89" s="184">
        <f t="shared" si="1"/>
        <v>0</v>
      </c>
      <c r="J89" s="183"/>
      <c r="K89" s="184">
        <f t="shared" si="2"/>
        <v>0</v>
      </c>
      <c r="L89" s="184">
        <v>21</v>
      </c>
      <c r="M89" s="184">
        <f t="shared" si="3"/>
        <v>0</v>
      </c>
      <c r="N89" s="182">
        <v>1.3999999999999999E-4</v>
      </c>
      <c r="O89" s="182">
        <f t="shared" si="4"/>
        <v>0.01</v>
      </c>
      <c r="P89" s="182">
        <v>0</v>
      </c>
      <c r="Q89" s="182">
        <f t="shared" si="5"/>
        <v>0</v>
      </c>
      <c r="R89" s="184" t="s">
        <v>265</v>
      </c>
      <c r="S89" s="184" t="s">
        <v>148</v>
      </c>
      <c r="T89" s="185" t="s">
        <v>148</v>
      </c>
      <c r="U89" s="160">
        <v>0</v>
      </c>
      <c r="V89" s="160">
        <f t="shared" si="6"/>
        <v>0</v>
      </c>
      <c r="W89" s="160"/>
      <c r="X89" s="160" t="s">
        <v>231</v>
      </c>
      <c r="Y89" s="160" t="s">
        <v>150</v>
      </c>
      <c r="Z89" s="149"/>
      <c r="AA89" s="149"/>
      <c r="AB89" s="149"/>
      <c r="AC89" s="149"/>
      <c r="AD89" s="149"/>
      <c r="AE89" s="149"/>
      <c r="AF89" s="149"/>
      <c r="AG89" s="149" t="s">
        <v>232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79">
        <v>44</v>
      </c>
      <c r="B90" s="180" t="s">
        <v>282</v>
      </c>
      <c r="C90" s="191" t="s">
        <v>283</v>
      </c>
      <c r="D90" s="181" t="s">
        <v>224</v>
      </c>
      <c r="E90" s="182">
        <v>1750</v>
      </c>
      <c r="F90" s="183"/>
      <c r="G90" s="184">
        <f t="shared" si="0"/>
        <v>0</v>
      </c>
      <c r="H90" s="183"/>
      <c r="I90" s="184">
        <f t="shared" si="1"/>
        <v>0</v>
      </c>
      <c r="J90" s="183"/>
      <c r="K90" s="184">
        <f t="shared" si="2"/>
        <v>0</v>
      </c>
      <c r="L90" s="184">
        <v>21</v>
      </c>
      <c r="M90" s="184">
        <f t="shared" si="3"/>
        <v>0</v>
      </c>
      <c r="N90" s="182">
        <v>0</v>
      </c>
      <c r="O90" s="182">
        <f t="shared" si="4"/>
        <v>0</v>
      </c>
      <c r="P90" s="182">
        <v>0</v>
      </c>
      <c r="Q90" s="182">
        <f t="shared" si="5"/>
        <v>0</v>
      </c>
      <c r="R90" s="184" t="s">
        <v>265</v>
      </c>
      <c r="S90" s="184" t="s">
        <v>148</v>
      </c>
      <c r="T90" s="185" t="s">
        <v>148</v>
      </c>
      <c r="U90" s="160">
        <v>0</v>
      </c>
      <c r="V90" s="160">
        <f t="shared" si="6"/>
        <v>0</v>
      </c>
      <c r="W90" s="160"/>
      <c r="X90" s="160" t="s">
        <v>231</v>
      </c>
      <c r="Y90" s="160" t="s">
        <v>150</v>
      </c>
      <c r="Z90" s="149"/>
      <c r="AA90" s="149"/>
      <c r="AB90" s="149"/>
      <c r="AC90" s="149"/>
      <c r="AD90" s="149"/>
      <c r="AE90" s="149"/>
      <c r="AF90" s="149"/>
      <c r="AG90" s="149" t="s">
        <v>232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9">
        <v>45</v>
      </c>
      <c r="B91" s="180" t="s">
        <v>284</v>
      </c>
      <c r="C91" s="191" t="s">
        <v>285</v>
      </c>
      <c r="D91" s="181" t="s">
        <v>224</v>
      </c>
      <c r="E91" s="182">
        <v>2</v>
      </c>
      <c r="F91" s="183"/>
      <c r="G91" s="184">
        <f t="shared" si="0"/>
        <v>0</v>
      </c>
      <c r="H91" s="183"/>
      <c r="I91" s="184">
        <f t="shared" si="1"/>
        <v>0</v>
      </c>
      <c r="J91" s="183"/>
      <c r="K91" s="184">
        <f t="shared" si="2"/>
        <v>0</v>
      </c>
      <c r="L91" s="184">
        <v>21</v>
      </c>
      <c r="M91" s="184">
        <f t="shared" si="3"/>
        <v>0</v>
      </c>
      <c r="N91" s="182">
        <v>0</v>
      </c>
      <c r="O91" s="182">
        <f t="shared" si="4"/>
        <v>0</v>
      </c>
      <c r="P91" s="182">
        <v>0</v>
      </c>
      <c r="Q91" s="182">
        <f t="shared" si="5"/>
        <v>0</v>
      </c>
      <c r="R91" s="184" t="s">
        <v>265</v>
      </c>
      <c r="S91" s="184" t="s">
        <v>148</v>
      </c>
      <c r="T91" s="185" t="s">
        <v>148</v>
      </c>
      <c r="U91" s="160">
        <v>0</v>
      </c>
      <c r="V91" s="160">
        <f t="shared" si="6"/>
        <v>0</v>
      </c>
      <c r="W91" s="160"/>
      <c r="X91" s="160" t="s">
        <v>231</v>
      </c>
      <c r="Y91" s="160" t="s">
        <v>150</v>
      </c>
      <c r="Z91" s="149"/>
      <c r="AA91" s="149"/>
      <c r="AB91" s="149"/>
      <c r="AC91" s="149"/>
      <c r="AD91" s="149"/>
      <c r="AE91" s="149"/>
      <c r="AF91" s="149"/>
      <c r="AG91" s="149" t="s">
        <v>232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72">
        <v>46</v>
      </c>
      <c r="B92" s="173" t="s">
        <v>286</v>
      </c>
      <c r="C92" s="189" t="s">
        <v>287</v>
      </c>
      <c r="D92" s="174" t="s">
        <v>195</v>
      </c>
      <c r="E92" s="175">
        <v>25</v>
      </c>
      <c r="F92" s="176"/>
      <c r="G92" s="177">
        <f t="shared" si="0"/>
        <v>0</v>
      </c>
      <c r="H92" s="176"/>
      <c r="I92" s="177">
        <f t="shared" si="1"/>
        <v>0</v>
      </c>
      <c r="J92" s="176"/>
      <c r="K92" s="177">
        <f t="shared" si="2"/>
        <v>0</v>
      </c>
      <c r="L92" s="177">
        <v>21</v>
      </c>
      <c r="M92" s="177">
        <f t="shared" si="3"/>
        <v>0</v>
      </c>
      <c r="N92" s="175">
        <v>1.1E-4</v>
      </c>
      <c r="O92" s="175">
        <f t="shared" si="4"/>
        <v>0</v>
      </c>
      <c r="P92" s="175">
        <v>0</v>
      </c>
      <c r="Q92" s="175">
        <f t="shared" si="5"/>
        <v>0</v>
      </c>
      <c r="R92" s="177"/>
      <c r="S92" s="177" t="s">
        <v>225</v>
      </c>
      <c r="T92" s="178" t="s">
        <v>226</v>
      </c>
      <c r="U92" s="160">
        <v>0</v>
      </c>
      <c r="V92" s="160">
        <f t="shared" si="6"/>
        <v>0</v>
      </c>
      <c r="W92" s="160"/>
      <c r="X92" s="160" t="s">
        <v>231</v>
      </c>
      <c r="Y92" s="160" t="s">
        <v>150</v>
      </c>
      <c r="Z92" s="149"/>
      <c r="AA92" s="149"/>
      <c r="AB92" s="149"/>
      <c r="AC92" s="149"/>
      <c r="AD92" s="149"/>
      <c r="AE92" s="149"/>
      <c r="AF92" s="149"/>
      <c r="AG92" s="149" t="s">
        <v>232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2" x14ac:dyDescent="0.2">
      <c r="A93" s="156"/>
      <c r="B93" s="157"/>
      <c r="C93" s="190" t="s">
        <v>288</v>
      </c>
      <c r="D93" s="162"/>
      <c r="E93" s="163">
        <v>25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49"/>
      <c r="AA93" s="149"/>
      <c r="AB93" s="149"/>
      <c r="AC93" s="149"/>
      <c r="AD93" s="149"/>
      <c r="AE93" s="149"/>
      <c r="AF93" s="149"/>
      <c r="AG93" s="149" t="s">
        <v>153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72">
        <v>47</v>
      </c>
      <c r="B94" s="173" t="s">
        <v>289</v>
      </c>
      <c r="C94" s="189" t="s">
        <v>290</v>
      </c>
      <c r="D94" s="174" t="s">
        <v>195</v>
      </c>
      <c r="E94" s="175">
        <v>38</v>
      </c>
      <c r="F94" s="176"/>
      <c r="G94" s="177">
        <f>ROUND(E94*F94,2)</f>
        <v>0</v>
      </c>
      <c r="H94" s="176"/>
      <c r="I94" s="177">
        <f>ROUND(E94*H94,2)</f>
        <v>0</v>
      </c>
      <c r="J94" s="176"/>
      <c r="K94" s="177">
        <f>ROUND(E94*J94,2)</f>
        <v>0</v>
      </c>
      <c r="L94" s="177">
        <v>21</v>
      </c>
      <c r="M94" s="177">
        <f>G94*(1+L94/100)</f>
        <v>0</v>
      </c>
      <c r="N94" s="175">
        <v>1.1E-4</v>
      </c>
      <c r="O94" s="175">
        <f>ROUND(E94*N94,2)</f>
        <v>0</v>
      </c>
      <c r="P94" s="175">
        <v>0</v>
      </c>
      <c r="Q94" s="175">
        <f>ROUND(E94*P94,2)</f>
        <v>0</v>
      </c>
      <c r="R94" s="177"/>
      <c r="S94" s="177" t="s">
        <v>225</v>
      </c>
      <c r="T94" s="178" t="s">
        <v>226</v>
      </c>
      <c r="U94" s="160">
        <v>0</v>
      </c>
      <c r="V94" s="160">
        <f>ROUND(E94*U94,2)</f>
        <v>0</v>
      </c>
      <c r="W94" s="160"/>
      <c r="X94" s="160" t="s">
        <v>231</v>
      </c>
      <c r="Y94" s="160" t="s">
        <v>150</v>
      </c>
      <c r="Z94" s="149"/>
      <c r="AA94" s="149"/>
      <c r="AB94" s="149"/>
      <c r="AC94" s="149"/>
      <c r="AD94" s="149"/>
      <c r="AE94" s="149"/>
      <c r="AF94" s="149"/>
      <c r="AG94" s="149" t="s">
        <v>232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 x14ac:dyDescent="0.2">
      <c r="A95" s="156"/>
      <c r="B95" s="157"/>
      <c r="C95" s="190" t="s">
        <v>291</v>
      </c>
      <c r="D95" s="162"/>
      <c r="E95" s="163">
        <v>38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49"/>
      <c r="AA95" s="149"/>
      <c r="AB95" s="149"/>
      <c r="AC95" s="149"/>
      <c r="AD95" s="149"/>
      <c r="AE95" s="149"/>
      <c r="AF95" s="149"/>
      <c r="AG95" s="149" t="s">
        <v>153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72">
        <v>48</v>
      </c>
      <c r="B96" s="173" t="s">
        <v>292</v>
      </c>
      <c r="C96" s="189" t="s">
        <v>293</v>
      </c>
      <c r="D96" s="174" t="s">
        <v>195</v>
      </c>
      <c r="E96" s="175">
        <v>162</v>
      </c>
      <c r="F96" s="176"/>
      <c r="G96" s="177">
        <f>ROUND(E96*F96,2)</f>
        <v>0</v>
      </c>
      <c r="H96" s="176"/>
      <c r="I96" s="177">
        <f>ROUND(E96*H96,2)</f>
        <v>0</v>
      </c>
      <c r="J96" s="176"/>
      <c r="K96" s="177">
        <f>ROUND(E96*J96,2)</f>
        <v>0</v>
      </c>
      <c r="L96" s="177">
        <v>21</v>
      </c>
      <c r="M96" s="177">
        <f>G96*(1+L96/100)</f>
        <v>0</v>
      </c>
      <c r="N96" s="175">
        <v>1.1E-4</v>
      </c>
      <c r="O96" s="175">
        <f>ROUND(E96*N96,2)</f>
        <v>0.02</v>
      </c>
      <c r="P96" s="175">
        <v>0</v>
      </c>
      <c r="Q96" s="175">
        <f>ROUND(E96*P96,2)</f>
        <v>0</v>
      </c>
      <c r="R96" s="177"/>
      <c r="S96" s="177" t="s">
        <v>225</v>
      </c>
      <c r="T96" s="178" t="s">
        <v>226</v>
      </c>
      <c r="U96" s="160">
        <v>0</v>
      </c>
      <c r="V96" s="160">
        <f>ROUND(E96*U96,2)</f>
        <v>0</v>
      </c>
      <c r="W96" s="160"/>
      <c r="X96" s="160" t="s">
        <v>231</v>
      </c>
      <c r="Y96" s="160" t="s">
        <v>150</v>
      </c>
      <c r="Z96" s="149"/>
      <c r="AA96" s="149"/>
      <c r="AB96" s="149"/>
      <c r="AC96" s="149"/>
      <c r="AD96" s="149"/>
      <c r="AE96" s="149"/>
      <c r="AF96" s="149"/>
      <c r="AG96" s="149" t="s">
        <v>232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6"/>
      <c r="B97" s="157"/>
      <c r="C97" s="190" t="s">
        <v>294</v>
      </c>
      <c r="D97" s="162"/>
      <c r="E97" s="163">
        <v>149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49"/>
      <c r="AA97" s="149"/>
      <c r="AB97" s="149"/>
      <c r="AC97" s="149"/>
      <c r="AD97" s="149"/>
      <c r="AE97" s="149"/>
      <c r="AF97" s="149"/>
      <c r="AG97" s="149" t="s">
        <v>153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3" x14ac:dyDescent="0.2">
      <c r="A98" s="156"/>
      <c r="B98" s="157"/>
      <c r="C98" s="190" t="s">
        <v>295</v>
      </c>
      <c r="D98" s="162"/>
      <c r="E98" s="163">
        <v>13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49"/>
      <c r="AA98" s="149"/>
      <c r="AB98" s="149"/>
      <c r="AC98" s="149"/>
      <c r="AD98" s="149"/>
      <c r="AE98" s="149"/>
      <c r="AF98" s="149"/>
      <c r="AG98" s="149" t="s">
        <v>153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2">
        <v>49</v>
      </c>
      <c r="B99" s="173" t="s">
        <v>296</v>
      </c>
      <c r="C99" s="189" t="s">
        <v>297</v>
      </c>
      <c r="D99" s="174" t="s">
        <v>195</v>
      </c>
      <c r="E99" s="175">
        <v>6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5">
        <v>1.1E-4</v>
      </c>
      <c r="O99" s="175">
        <f>ROUND(E99*N99,2)</f>
        <v>0</v>
      </c>
      <c r="P99" s="175">
        <v>0</v>
      </c>
      <c r="Q99" s="175">
        <f>ROUND(E99*P99,2)</f>
        <v>0</v>
      </c>
      <c r="R99" s="177"/>
      <c r="S99" s="177" t="s">
        <v>225</v>
      </c>
      <c r="T99" s="178" t="s">
        <v>226</v>
      </c>
      <c r="U99" s="160">
        <v>0</v>
      </c>
      <c r="V99" s="160">
        <f>ROUND(E99*U99,2)</f>
        <v>0</v>
      </c>
      <c r="W99" s="160"/>
      <c r="X99" s="160" t="s">
        <v>231</v>
      </c>
      <c r="Y99" s="160" t="s">
        <v>150</v>
      </c>
      <c r="Z99" s="149"/>
      <c r="AA99" s="149"/>
      <c r="AB99" s="149"/>
      <c r="AC99" s="149"/>
      <c r="AD99" s="149"/>
      <c r="AE99" s="149"/>
      <c r="AF99" s="149"/>
      <c r="AG99" s="149" t="s">
        <v>232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2" x14ac:dyDescent="0.2">
      <c r="A100" s="156"/>
      <c r="B100" s="157"/>
      <c r="C100" s="190" t="s">
        <v>298</v>
      </c>
      <c r="D100" s="162"/>
      <c r="E100" s="163">
        <v>6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49"/>
      <c r="AA100" s="149"/>
      <c r="AB100" s="149"/>
      <c r="AC100" s="149"/>
      <c r="AD100" s="149"/>
      <c r="AE100" s="149"/>
      <c r="AF100" s="149"/>
      <c r="AG100" s="149" t="s">
        <v>153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79">
        <v>50</v>
      </c>
      <c r="B101" s="180" t="s">
        <v>299</v>
      </c>
      <c r="C101" s="191" t="s">
        <v>300</v>
      </c>
      <c r="D101" s="181" t="s">
        <v>224</v>
      </c>
      <c r="E101" s="182">
        <v>2</v>
      </c>
      <c r="F101" s="183"/>
      <c r="G101" s="184">
        <f>ROUND(E101*F101,2)</f>
        <v>0</v>
      </c>
      <c r="H101" s="183"/>
      <c r="I101" s="184">
        <f>ROUND(E101*H101,2)</f>
        <v>0</v>
      </c>
      <c r="J101" s="183"/>
      <c r="K101" s="184">
        <f>ROUND(E101*J101,2)</f>
        <v>0</v>
      </c>
      <c r="L101" s="184">
        <v>21</v>
      </c>
      <c r="M101" s="184">
        <f>G101*(1+L101/100)</f>
        <v>0</v>
      </c>
      <c r="N101" s="182">
        <v>3.5999999999999999E-3</v>
      </c>
      <c r="O101" s="182">
        <f>ROUND(E101*N101,2)</f>
        <v>0.01</v>
      </c>
      <c r="P101" s="182">
        <v>0</v>
      </c>
      <c r="Q101" s="182">
        <f>ROUND(E101*P101,2)</f>
        <v>0</v>
      </c>
      <c r="R101" s="184"/>
      <c r="S101" s="184" t="s">
        <v>225</v>
      </c>
      <c r="T101" s="185" t="s">
        <v>226</v>
      </c>
      <c r="U101" s="160">
        <v>0</v>
      </c>
      <c r="V101" s="160">
        <f>ROUND(E101*U101,2)</f>
        <v>0</v>
      </c>
      <c r="W101" s="160"/>
      <c r="X101" s="160" t="s">
        <v>231</v>
      </c>
      <c r="Y101" s="160" t="s">
        <v>150</v>
      </c>
      <c r="Z101" s="149"/>
      <c r="AA101" s="149"/>
      <c r="AB101" s="149"/>
      <c r="AC101" s="149"/>
      <c r="AD101" s="149"/>
      <c r="AE101" s="149"/>
      <c r="AF101" s="149"/>
      <c r="AG101" s="149" t="s">
        <v>232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9">
        <v>51</v>
      </c>
      <c r="B102" s="180" t="s">
        <v>301</v>
      </c>
      <c r="C102" s="191" t="s">
        <v>302</v>
      </c>
      <c r="D102" s="181" t="s">
        <v>224</v>
      </c>
      <c r="E102" s="182">
        <v>1</v>
      </c>
      <c r="F102" s="183"/>
      <c r="G102" s="184">
        <f>ROUND(E102*F102,2)</f>
        <v>0</v>
      </c>
      <c r="H102" s="183"/>
      <c r="I102" s="184">
        <f>ROUND(E102*H102,2)</f>
        <v>0</v>
      </c>
      <c r="J102" s="183"/>
      <c r="K102" s="184">
        <f>ROUND(E102*J102,2)</f>
        <v>0</v>
      </c>
      <c r="L102" s="184">
        <v>21</v>
      </c>
      <c r="M102" s="184">
        <f>G102*(1+L102/100)</f>
        <v>0</v>
      </c>
      <c r="N102" s="182">
        <v>0</v>
      </c>
      <c r="O102" s="182">
        <f>ROUND(E102*N102,2)</f>
        <v>0</v>
      </c>
      <c r="P102" s="182">
        <v>0</v>
      </c>
      <c r="Q102" s="182">
        <f>ROUND(E102*P102,2)</f>
        <v>0</v>
      </c>
      <c r="R102" s="184"/>
      <c r="S102" s="184" t="s">
        <v>225</v>
      </c>
      <c r="T102" s="185" t="s">
        <v>226</v>
      </c>
      <c r="U102" s="160">
        <v>0</v>
      </c>
      <c r="V102" s="160">
        <f>ROUND(E102*U102,2)</f>
        <v>0</v>
      </c>
      <c r="W102" s="160"/>
      <c r="X102" s="160" t="s">
        <v>231</v>
      </c>
      <c r="Y102" s="160" t="s">
        <v>150</v>
      </c>
      <c r="Z102" s="149"/>
      <c r="AA102" s="149"/>
      <c r="AB102" s="149"/>
      <c r="AC102" s="149"/>
      <c r="AD102" s="149"/>
      <c r="AE102" s="149"/>
      <c r="AF102" s="149"/>
      <c r="AG102" s="149" t="s">
        <v>232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72">
        <v>52</v>
      </c>
      <c r="B103" s="173" t="s">
        <v>303</v>
      </c>
      <c r="C103" s="189" t="s">
        <v>304</v>
      </c>
      <c r="D103" s="174" t="s">
        <v>191</v>
      </c>
      <c r="E103" s="175">
        <v>20.916080000000001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75">
        <v>3.9500000000000004E-3</v>
      </c>
      <c r="O103" s="175">
        <f>ROUND(E103*N103,2)</f>
        <v>0.08</v>
      </c>
      <c r="P103" s="175">
        <v>0</v>
      </c>
      <c r="Q103" s="175">
        <f>ROUND(E103*P103,2)</f>
        <v>0</v>
      </c>
      <c r="R103" s="177" t="s">
        <v>265</v>
      </c>
      <c r="S103" s="177" t="s">
        <v>148</v>
      </c>
      <c r="T103" s="178" t="s">
        <v>148</v>
      </c>
      <c r="U103" s="160">
        <v>0</v>
      </c>
      <c r="V103" s="160">
        <f>ROUND(E103*U103,2)</f>
        <v>0</v>
      </c>
      <c r="W103" s="160"/>
      <c r="X103" s="160" t="s">
        <v>231</v>
      </c>
      <c r="Y103" s="160" t="s">
        <v>150</v>
      </c>
      <c r="Z103" s="149"/>
      <c r="AA103" s="149"/>
      <c r="AB103" s="149"/>
      <c r="AC103" s="149"/>
      <c r="AD103" s="149"/>
      <c r="AE103" s="149"/>
      <c r="AF103" s="149"/>
      <c r="AG103" s="149" t="s">
        <v>232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2" x14ac:dyDescent="0.2">
      <c r="A104" s="156"/>
      <c r="B104" s="157"/>
      <c r="C104" s="190" t="s">
        <v>305</v>
      </c>
      <c r="D104" s="162"/>
      <c r="E104" s="163">
        <v>18.93608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49"/>
      <c r="AA104" s="149"/>
      <c r="AB104" s="149"/>
      <c r="AC104" s="149"/>
      <c r="AD104" s="149"/>
      <c r="AE104" s="149"/>
      <c r="AF104" s="149"/>
      <c r="AG104" s="149" t="s">
        <v>153</v>
      </c>
      <c r="AH104" s="149">
        <v>5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3" x14ac:dyDescent="0.2">
      <c r="A105" s="156"/>
      <c r="B105" s="157"/>
      <c r="C105" s="190" t="s">
        <v>306</v>
      </c>
      <c r="D105" s="162"/>
      <c r="E105" s="163">
        <v>1.98</v>
      </c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49"/>
      <c r="AA105" s="149"/>
      <c r="AB105" s="149"/>
      <c r="AC105" s="149"/>
      <c r="AD105" s="149"/>
      <c r="AE105" s="149"/>
      <c r="AF105" s="149"/>
      <c r="AG105" s="149" t="s">
        <v>153</v>
      </c>
      <c r="AH105" s="149">
        <v>5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>
        <v>53</v>
      </c>
      <c r="B106" s="157" t="s">
        <v>307</v>
      </c>
      <c r="C106" s="192" t="s">
        <v>308</v>
      </c>
      <c r="D106" s="158" t="s">
        <v>0</v>
      </c>
      <c r="E106" s="186"/>
      <c r="F106" s="161"/>
      <c r="G106" s="160">
        <f>ROUND(E106*F106,2)</f>
        <v>0</v>
      </c>
      <c r="H106" s="161"/>
      <c r="I106" s="160">
        <f>ROUND(E106*H106,2)</f>
        <v>0</v>
      </c>
      <c r="J106" s="161"/>
      <c r="K106" s="160">
        <f>ROUND(E106*J106,2)</f>
        <v>0</v>
      </c>
      <c r="L106" s="160">
        <v>21</v>
      </c>
      <c r="M106" s="160">
        <f>G106*(1+L106/100)</f>
        <v>0</v>
      </c>
      <c r="N106" s="159">
        <v>0</v>
      </c>
      <c r="O106" s="159">
        <f>ROUND(E106*N106,2)</f>
        <v>0</v>
      </c>
      <c r="P106" s="159">
        <v>0</v>
      </c>
      <c r="Q106" s="159">
        <f>ROUND(E106*P106,2)</f>
        <v>0</v>
      </c>
      <c r="R106" s="160"/>
      <c r="S106" s="160" t="s">
        <v>148</v>
      </c>
      <c r="T106" s="160" t="s">
        <v>148</v>
      </c>
      <c r="U106" s="160">
        <v>0</v>
      </c>
      <c r="V106" s="160">
        <f>ROUND(E106*U106,2)</f>
        <v>0</v>
      </c>
      <c r="W106" s="160"/>
      <c r="X106" s="160" t="s">
        <v>218</v>
      </c>
      <c r="Y106" s="160" t="s">
        <v>150</v>
      </c>
      <c r="Z106" s="149"/>
      <c r="AA106" s="149"/>
      <c r="AB106" s="149"/>
      <c r="AC106" s="149"/>
      <c r="AD106" s="149"/>
      <c r="AE106" s="149"/>
      <c r="AF106" s="149"/>
      <c r="AG106" s="149" t="s">
        <v>219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x14ac:dyDescent="0.2">
      <c r="A107" s="165" t="s">
        <v>143</v>
      </c>
      <c r="B107" s="166" t="s">
        <v>103</v>
      </c>
      <c r="C107" s="188" t="s">
        <v>104</v>
      </c>
      <c r="D107" s="167"/>
      <c r="E107" s="168"/>
      <c r="F107" s="169"/>
      <c r="G107" s="169">
        <f>SUMIF(AG108:AG124,"&lt;&gt;NOR",G108:G124)</f>
        <v>0</v>
      </c>
      <c r="H107" s="169"/>
      <c r="I107" s="169">
        <f>SUM(I108:I124)</f>
        <v>0</v>
      </c>
      <c r="J107" s="169"/>
      <c r="K107" s="169">
        <f>SUM(K108:K124)</f>
        <v>0</v>
      </c>
      <c r="L107" s="169"/>
      <c r="M107" s="169">
        <f>SUM(M108:M124)</f>
        <v>0</v>
      </c>
      <c r="N107" s="168"/>
      <c r="O107" s="168">
        <f>SUM(O108:O124)</f>
        <v>0.10999999999999999</v>
      </c>
      <c r="P107" s="168"/>
      <c r="Q107" s="168">
        <f>SUM(Q108:Q124)</f>
        <v>0</v>
      </c>
      <c r="R107" s="169"/>
      <c r="S107" s="169"/>
      <c r="T107" s="170"/>
      <c r="U107" s="164"/>
      <c r="V107" s="164">
        <f>SUM(V108:V124)</f>
        <v>25.61</v>
      </c>
      <c r="W107" s="164"/>
      <c r="X107" s="164"/>
      <c r="Y107" s="164"/>
      <c r="AG107" t="s">
        <v>144</v>
      </c>
    </row>
    <row r="108" spans="1:60" outlineLevel="1" x14ac:dyDescent="0.2">
      <c r="A108" s="172">
        <v>54</v>
      </c>
      <c r="B108" s="173" t="s">
        <v>309</v>
      </c>
      <c r="C108" s="189" t="s">
        <v>310</v>
      </c>
      <c r="D108" s="174" t="s">
        <v>224</v>
      </c>
      <c r="E108" s="175">
        <v>9</v>
      </c>
      <c r="F108" s="176"/>
      <c r="G108" s="177">
        <f>ROUND(E108*F108,2)</f>
        <v>0</v>
      </c>
      <c r="H108" s="176"/>
      <c r="I108" s="177">
        <f>ROUND(E108*H108,2)</f>
        <v>0</v>
      </c>
      <c r="J108" s="176"/>
      <c r="K108" s="177">
        <f>ROUND(E108*J108,2)</f>
        <v>0</v>
      </c>
      <c r="L108" s="177">
        <v>21</v>
      </c>
      <c r="M108" s="177">
        <f>G108*(1+L108/100)</f>
        <v>0</v>
      </c>
      <c r="N108" s="175">
        <v>6.8000000000000005E-4</v>
      </c>
      <c r="O108" s="175">
        <f>ROUND(E108*N108,2)</f>
        <v>0.01</v>
      </c>
      <c r="P108" s="175">
        <v>0</v>
      </c>
      <c r="Q108" s="175">
        <f>ROUND(E108*P108,2)</f>
        <v>0</v>
      </c>
      <c r="R108" s="177"/>
      <c r="S108" s="177" t="s">
        <v>225</v>
      </c>
      <c r="T108" s="178" t="s">
        <v>148</v>
      </c>
      <c r="U108" s="160">
        <v>0.89</v>
      </c>
      <c r="V108" s="160">
        <f>ROUND(E108*U108,2)</f>
        <v>8.01</v>
      </c>
      <c r="W108" s="160"/>
      <c r="X108" s="160" t="s">
        <v>149</v>
      </c>
      <c r="Y108" s="160" t="s">
        <v>150</v>
      </c>
      <c r="Z108" s="149"/>
      <c r="AA108" s="149"/>
      <c r="AB108" s="149"/>
      <c r="AC108" s="149"/>
      <c r="AD108" s="149"/>
      <c r="AE108" s="149"/>
      <c r="AF108" s="149"/>
      <c r="AG108" s="149" t="s">
        <v>151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outlineLevel="2" x14ac:dyDescent="0.2">
      <c r="A109" s="156"/>
      <c r="B109" s="157"/>
      <c r="C109" s="252" t="s">
        <v>311</v>
      </c>
      <c r="D109" s="253"/>
      <c r="E109" s="253"/>
      <c r="F109" s="253"/>
      <c r="G109" s="253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49"/>
      <c r="AA109" s="149"/>
      <c r="AB109" s="149"/>
      <c r="AC109" s="149"/>
      <c r="AD109" s="149"/>
      <c r="AE109" s="149"/>
      <c r="AF109" s="149"/>
      <c r="AG109" s="149" t="s">
        <v>221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87" t="str">
        <f>C109</f>
        <v>Otvor se utěsní minerální vlnou. Prostup i potrubí před a za prostupem je natřeno protipožární stěrkou. Cena obsahuje dodávku minerální vlny a pořární stěrky.</v>
      </c>
      <c r="BB109" s="149"/>
      <c r="BC109" s="149"/>
      <c r="BD109" s="149"/>
      <c r="BE109" s="149"/>
      <c r="BF109" s="149"/>
      <c r="BG109" s="149"/>
      <c r="BH109" s="149"/>
    </row>
    <row r="110" spans="1:60" outlineLevel="3" x14ac:dyDescent="0.2">
      <c r="A110" s="156"/>
      <c r="B110" s="157"/>
      <c r="C110" s="261" t="s">
        <v>256</v>
      </c>
      <c r="D110" s="262"/>
      <c r="E110" s="262"/>
      <c r="F110" s="262"/>
      <c r="G110" s="262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49"/>
      <c r="AA110" s="149"/>
      <c r="AB110" s="149"/>
      <c r="AC110" s="149"/>
      <c r="AD110" s="149"/>
      <c r="AE110" s="149"/>
      <c r="AF110" s="149"/>
      <c r="AG110" s="149" t="s">
        <v>221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6"/>
      <c r="B111" s="157"/>
      <c r="C111" s="190" t="s">
        <v>312</v>
      </c>
      <c r="D111" s="162"/>
      <c r="E111" s="163">
        <v>3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49"/>
      <c r="AA111" s="149"/>
      <c r="AB111" s="149"/>
      <c r="AC111" s="149"/>
      <c r="AD111" s="149"/>
      <c r="AE111" s="149"/>
      <c r="AF111" s="149"/>
      <c r="AG111" s="149" t="s">
        <v>153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3" x14ac:dyDescent="0.2">
      <c r="A112" s="156"/>
      <c r="B112" s="157"/>
      <c r="C112" s="190" t="s">
        <v>313</v>
      </c>
      <c r="D112" s="162"/>
      <c r="E112" s="163">
        <v>3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49"/>
      <c r="AA112" s="149"/>
      <c r="AB112" s="149"/>
      <c r="AC112" s="149"/>
      <c r="AD112" s="149"/>
      <c r="AE112" s="149"/>
      <c r="AF112" s="149"/>
      <c r="AG112" s="149" t="s">
        <v>153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3" x14ac:dyDescent="0.2">
      <c r="A113" s="156"/>
      <c r="B113" s="157"/>
      <c r="C113" s="190" t="s">
        <v>314</v>
      </c>
      <c r="D113" s="162"/>
      <c r="E113" s="163">
        <v>3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49"/>
      <c r="AA113" s="149"/>
      <c r="AB113" s="149"/>
      <c r="AC113" s="149"/>
      <c r="AD113" s="149"/>
      <c r="AE113" s="149"/>
      <c r="AF113" s="149"/>
      <c r="AG113" s="149" t="s">
        <v>153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2">
        <v>55</v>
      </c>
      <c r="B114" s="173" t="s">
        <v>315</v>
      </c>
      <c r="C114" s="189" t="s">
        <v>316</v>
      </c>
      <c r="D114" s="174" t="s">
        <v>224</v>
      </c>
      <c r="E114" s="175">
        <v>2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75">
        <v>1.0499999999999999E-3</v>
      </c>
      <c r="O114" s="175">
        <f>ROUND(E114*N114,2)</f>
        <v>0</v>
      </c>
      <c r="P114" s="175">
        <v>0</v>
      </c>
      <c r="Q114" s="175">
        <f>ROUND(E114*P114,2)</f>
        <v>0</v>
      </c>
      <c r="R114" s="177"/>
      <c r="S114" s="177" t="s">
        <v>148</v>
      </c>
      <c r="T114" s="178" t="s">
        <v>148</v>
      </c>
      <c r="U114" s="160">
        <v>0.5</v>
      </c>
      <c r="V114" s="160">
        <f>ROUND(E114*U114,2)</f>
        <v>1</v>
      </c>
      <c r="W114" s="160"/>
      <c r="X114" s="160" t="s">
        <v>149</v>
      </c>
      <c r="Y114" s="160" t="s">
        <v>150</v>
      </c>
      <c r="Z114" s="149"/>
      <c r="AA114" s="149"/>
      <c r="AB114" s="149"/>
      <c r="AC114" s="149"/>
      <c r="AD114" s="149"/>
      <c r="AE114" s="149"/>
      <c r="AF114" s="149"/>
      <c r="AG114" s="149" t="s">
        <v>151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ht="22.5" outlineLevel="2" x14ac:dyDescent="0.2">
      <c r="A115" s="156"/>
      <c r="B115" s="157"/>
      <c r="C115" s="252" t="s">
        <v>317</v>
      </c>
      <c r="D115" s="253"/>
      <c r="E115" s="253"/>
      <c r="F115" s="253"/>
      <c r="G115" s="253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49"/>
      <c r="AA115" s="149"/>
      <c r="AB115" s="149"/>
      <c r="AC115" s="149"/>
      <c r="AD115" s="149"/>
      <c r="AE115" s="149"/>
      <c r="AF115" s="149"/>
      <c r="AG115" s="149" t="s">
        <v>221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87" t="str">
        <f>C115</f>
        <v>Montáž manžety ke stěně nebo stropu pomocí rozpěrné hmoždinky se šroubem. Cena obsahuje i dodávku manžety a spojovacích prostředků.</v>
      </c>
      <c r="BB115" s="149"/>
      <c r="BC115" s="149"/>
      <c r="BD115" s="149"/>
      <c r="BE115" s="149"/>
      <c r="BF115" s="149"/>
      <c r="BG115" s="149"/>
      <c r="BH115" s="149"/>
    </row>
    <row r="116" spans="1:60" outlineLevel="2" x14ac:dyDescent="0.2">
      <c r="A116" s="156"/>
      <c r="B116" s="157"/>
      <c r="C116" s="190" t="s">
        <v>318</v>
      </c>
      <c r="D116" s="162"/>
      <c r="E116" s="163">
        <v>2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49"/>
      <c r="AA116" s="149"/>
      <c r="AB116" s="149"/>
      <c r="AC116" s="149"/>
      <c r="AD116" s="149"/>
      <c r="AE116" s="149"/>
      <c r="AF116" s="149"/>
      <c r="AG116" s="149" t="s">
        <v>153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2">
        <v>56</v>
      </c>
      <c r="B117" s="173" t="s">
        <v>319</v>
      </c>
      <c r="C117" s="189" t="s">
        <v>320</v>
      </c>
      <c r="D117" s="174" t="s">
        <v>224</v>
      </c>
      <c r="E117" s="175">
        <v>31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5">
        <v>3.0500000000000002E-3</v>
      </c>
      <c r="O117" s="175">
        <f>ROUND(E117*N117,2)</f>
        <v>0.09</v>
      </c>
      <c r="P117" s="175">
        <v>0</v>
      </c>
      <c r="Q117" s="175">
        <f>ROUND(E117*P117,2)</f>
        <v>0</v>
      </c>
      <c r="R117" s="177"/>
      <c r="S117" s="177" t="s">
        <v>148</v>
      </c>
      <c r="T117" s="178" t="s">
        <v>148</v>
      </c>
      <c r="U117" s="160">
        <v>0.5</v>
      </c>
      <c r="V117" s="160">
        <f>ROUND(E117*U117,2)</f>
        <v>15.5</v>
      </c>
      <c r="W117" s="160"/>
      <c r="X117" s="160" t="s">
        <v>149</v>
      </c>
      <c r="Y117" s="160" t="s">
        <v>150</v>
      </c>
      <c r="Z117" s="149"/>
      <c r="AA117" s="149"/>
      <c r="AB117" s="149"/>
      <c r="AC117" s="149"/>
      <c r="AD117" s="149"/>
      <c r="AE117" s="149"/>
      <c r="AF117" s="149"/>
      <c r="AG117" s="149" t="s">
        <v>151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ht="22.5" outlineLevel="2" x14ac:dyDescent="0.2">
      <c r="A118" s="156"/>
      <c r="B118" s="157"/>
      <c r="C118" s="252" t="s">
        <v>317</v>
      </c>
      <c r="D118" s="253"/>
      <c r="E118" s="253"/>
      <c r="F118" s="253"/>
      <c r="G118" s="253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49"/>
      <c r="AA118" s="149"/>
      <c r="AB118" s="149"/>
      <c r="AC118" s="149"/>
      <c r="AD118" s="149"/>
      <c r="AE118" s="149"/>
      <c r="AF118" s="149"/>
      <c r="AG118" s="149" t="s">
        <v>221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87" t="str">
        <f>C118</f>
        <v>Montáž manžety ke stěně nebo stropu pomocí rozpěrné hmoždinky se šroubem. Cena obsahuje i dodávku manžety a spojovacích prostředků.</v>
      </c>
      <c r="BB118" s="149"/>
      <c r="BC118" s="149"/>
      <c r="BD118" s="149"/>
      <c r="BE118" s="149"/>
      <c r="BF118" s="149"/>
      <c r="BG118" s="149"/>
      <c r="BH118" s="149"/>
    </row>
    <row r="119" spans="1:60" outlineLevel="2" x14ac:dyDescent="0.2">
      <c r="A119" s="156"/>
      <c r="B119" s="157"/>
      <c r="C119" s="190" t="s">
        <v>321</v>
      </c>
      <c r="D119" s="162"/>
      <c r="E119" s="163">
        <v>9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49"/>
      <c r="AA119" s="149"/>
      <c r="AB119" s="149"/>
      <c r="AC119" s="149"/>
      <c r="AD119" s="149"/>
      <c r="AE119" s="149"/>
      <c r="AF119" s="149"/>
      <c r="AG119" s="149" t="s">
        <v>153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3" x14ac:dyDescent="0.2">
      <c r="A120" s="156"/>
      <c r="B120" s="157"/>
      <c r="C120" s="190" t="s">
        <v>322</v>
      </c>
      <c r="D120" s="162"/>
      <c r="E120" s="163">
        <v>22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49"/>
      <c r="AA120" s="149"/>
      <c r="AB120" s="149"/>
      <c r="AC120" s="149"/>
      <c r="AD120" s="149"/>
      <c r="AE120" s="149"/>
      <c r="AF120" s="149"/>
      <c r="AG120" s="149" t="s">
        <v>153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2">
        <v>57</v>
      </c>
      <c r="B121" s="173" t="s">
        <v>323</v>
      </c>
      <c r="C121" s="189" t="s">
        <v>324</v>
      </c>
      <c r="D121" s="174" t="s">
        <v>224</v>
      </c>
      <c r="E121" s="175">
        <v>2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75">
        <v>5.0499999999999998E-3</v>
      </c>
      <c r="O121" s="175">
        <f>ROUND(E121*N121,2)</f>
        <v>0.01</v>
      </c>
      <c r="P121" s="175">
        <v>0</v>
      </c>
      <c r="Q121" s="175">
        <f>ROUND(E121*P121,2)</f>
        <v>0</v>
      </c>
      <c r="R121" s="177"/>
      <c r="S121" s="177" t="s">
        <v>148</v>
      </c>
      <c r="T121" s="178" t="s">
        <v>148</v>
      </c>
      <c r="U121" s="160">
        <v>0.55000000000000004</v>
      </c>
      <c r="V121" s="160">
        <f>ROUND(E121*U121,2)</f>
        <v>1.1000000000000001</v>
      </c>
      <c r="W121" s="160"/>
      <c r="X121" s="160" t="s">
        <v>149</v>
      </c>
      <c r="Y121" s="160" t="s">
        <v>150</v>
      </c>
      <c r="Z121" s="149"/>
      <c r="AA121" s="149"/>
      <c r="AB121" s="149"/>
      <c r="AC121" s="149"/>
      <c r="AD121" s="149"/>
      <c r="AE121" s="149"/>
      <c r="AF121" s="149"/>
      <c r="AG121" s="149" t="s">
        <v>151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22.5" outlineLevel="2" x14ac:dyDescent="0.2">
      <c r="A122" s="156"/>
      <c r="B122" s="157"/>
      <c r="C122" s="252" t="s">
        <v>317</v>
      </c>
      <c r="D122" s="253"/>
      <c r="E122" s="253"/>
      <c r="F122" s="253"/>
      <c r="G122" s="253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49"/>
      <c r="AA122" s="149"/>
      <c r="AB122" s="149"/>
      <c r="AC122" s="149"/>
      <c r="AD122" s="149"/>
      <c r="AE122" s="149"/>
      <c r="AF122" s="149"/>
      <c r="AG122" s="149" t="s">
        <v>221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87" t="str">
        <f>C122</f>
        <v>Montáž manžety ke stěně nebo stropu pomocí rozpěrné hmoždinky se šroubem. Cena obsahuje i dodávku manžety a spojovacích prostředků.</v>
      </c>
      <c r="BB122" s="149"/>
      <c r="BC122" s="149"/>
      <c r="BD122" s="149"/>
      <c r="BE122" s="149"/>
      <c r="BF122" s="149"/>
      <c r="BG122" s="149"/>
      <c r="BH122" s="149"/>
    </row>
    <row r="123" spans="1:60" outlineLevel="2" x14ac:dyDescent="0.2">
      <c r="A123" s="156"/>
      <c r="B123" s="157"/>
      <c r="C123" s="190" t="s">
        <v>325</v>
      </c>
      <c r="D123" s="162"/>
      <c r="E123" s="163">
        <v>2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49"/>
      <c r="AA123" s="149"/>
      <c r="AB123" s="149"/>
      <c r="AC123" s="149"/>
      <c r="AD123" s="149"/>
      <c r="AE123" s="149"/>
      <c r="AF123" s="149"/>
      <c r="AG123" s="149" t="s">
        <v>153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>
        <v>58</v>
      </c>
      <c r="B124" s="157" t="s">
        <v>326</v>
      </c>
      <c r="C124" s="192" t="s">
        <v>327</v>
      </c>
      <c r="D124" s="158" t="s">
        <v>0</v>
      </c>
      <c r="E124" s="186"/>
      <c r="F124" s="161"/>
      <c r="G124" s="160">
        <f>ROUND(E124*F124,2)</f>
        <v>0</v>
      </c>
      <c r="H124" s="161"/>
      <c r="I124" s="160">
        <f>ROUND(E124*H124,2)</f>
        <v>0</v>
      </c>
      <c r="J124" s="161"/>
      <c r="K124" s="160">
        <f>ROUND(E124*J124,2)</f>
        <v>0</v>
      </c>
      <c r="L124" s="160">
        <v>21</v>
      </c>
      <c r="M124" s="160">
        <f>G124*(1+L124/100)</f>
        <v>0</v>
      </c>
      <c r="N124" s="159">
        <v>0</v>
      </c>
      <c r="O124" s="159">
        <f>ROUND(E124*N124,2)</f>
        <v>0</v>
      </c>
      <c r="P124" s="159">
        <v>0</v>
      </c>
      <c r="Q124" s="159">
        <f>ROUND(E124*P124,2)</f>
        <v>0</v>
      </c>
      <c r="R124" s="160"/>
      <c r="S124" s="160" t="s">
        <v>148</v>
      </c>
      <c r="T124" s="160" t="s">
        <v>148</v>
      </c>
      <c r="U124" s="160">
        <v>0</v>
      </c>
      <c r="V124" s="160">
        <f>ROUND(E124*U124,2)</f>
        <v>0</v>
      </c>
      <c r="W124" s="160"/>
      <c r="X124" s="160" t="s">
        <v>218</v>
      </c>
      <c r="Y124" s="160" t="s">
        <v>150</v>
      </c>
      <c r="Z124" s="149"/>
      <c r="AA124" s="149"/>
      <c r="AB124" s="149"/>
      <c r="AC124" s="149"/>
      <c r="AD124" s="149"/>
      <c r="AE124" s="149"/>
      <c r="AF124" s="149"/>
      <c r="AG124" s="149" t="s">
        <v>219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x14ac:dyDescent="0.2">
      <c r="A125" s="165" t="s">
        <v>143</v>
      </c>
      <c r="B125" s="166" t="s">
        <v>105</v>
      </c>
      <c r="C125" s="188" t="s">
        <v>106</v>
      </c>
      <c r="D125" s="167"/>
      <c r="E125" s="168"/>
      <c r="F125" s="169"/>
      <c r="G125" s="169">
        <f>SUMIF(AG126:AG159,"&lt;&gt;NOR",G126:G159)</f>
        <v>0</v>
      </c>
      <c r="H125" s="169"/>
      <c r="I125" s="169">
        <f>SUM(I126:I159)</f>
        <v>0</v>
      </c>
      <c r="J125" s="169"/>
      <c r="K125" s="169">
        <f>SUM(K126:K159)</f>
        <v>0</v>
      </c>
      <c r="L125" s="169"/>
      <c r="M125" s="169">
        <f>SUM(M126:M159)</f>
        <v>0</v>
      </c>
      <c r="N125" s="168"/>
      <c r="O125" s="168">
        <f>SUM(O126:O159)</f>
        <v>0.87000000000000011</v>
      </c>
      <c r="P125" s="168"/>
      <c r="Q125" s="168">
        <f>SUM(Q126:Q159)</f>
        <v>0</v>
      </c>
      <c r="R125" s="169"/>
      <c r="S125" s="169"/>
      <c r="T125" s="170"/>
      <c r="U125" s="164"/>
      <c r="V125" s="164">
        <f>SUM(V126:V159)</f>
        <v>324.48</v>
      </c>
      <c r="W125" s="164"/>
      <c r="X125" s="164"/>
      <c r="Y125" s="164"/>
      <c r="AG125" t="s">
        <v>144</v>
      </c>
    </row>
    <row r="126" spans="1:60" ht="22.5" outlineLevel="1" x14ac:dyDescent="0.2">
      <c r="A126" s="172">
        <v>59</v>
      </c>
      <c r="B126" s="173" t="s">
        <v>328</v>
      </c>
      <c r="C126" s="189" t="s">
        <v>329</v>
      </c>
      <c r="D126" s="174" t="s">
        <v>224</v>
      </c>
      <c r="E126" s="175">
        <v>21</v>
      </c>
      <c r="F126" s="176"/>
      <c r="G126" s="177">
        <f>ROUND(E126*F126,2)</f>
        <v>0</v>
      </c>
      <c r="H126" s="176"/>
      <c r="I126" s="177">
        <f>ROUND(E126*H126,2)</f>
        <v>0</v>
      </c>
      <c r="J126" s="176"/>
      <c r="K126" s="177">
        <f>ROUND(E126*J126,2)</f>
        <v>0</v>
      </c>
      <c r="L126" s="177">
        <v>21</v>
      </c>
      <c r="M126" s="177">
        <f>G126*(1+L126/100)</f>
        <v>0</v>
      </c>
      <c r="N126" s="175">
        <v>7.3200000000000001E-3</v>
      </c>
      <c r="O126" s="175">
        <f>ROUND(E126*N126,2)</f>
        <v>0.15</v>
      </c>
      <c r="P126" s="175">
        <v>0</v>
      </c>
      <c r="Q126" s="175">
        <f>ROUND(E126*P126,2)</f>
        <v>0</v>
      </c>
      <c r="R126" s="177"/>
      <c r="S126" s="177" t="s">
        <v>148</v>
      </c>
      <c r="T126" s="178" t="s">
        <v>148</v>
      </c>
      <c r="U126" s="160">
        <v>0.91900000000000004</v>
      </c>
      <c r="V126" s="160">
        <f>ROUND(E126*U126,2)</f>
        <v>19.3</v>
      </c>
      <c r="W126" s="160"/>
      <c r="X126" s="160" t="s">
        <v>149</v>
      </c>
      <c r="Y126" s="160" t="s">
        <v>150</v>
      </c>
      <c r="Z126" s="149"/>
      <c r="AA126" s="149"/>
      <c r="AB126" s="149"/>
      <c r="AC126" s="149"/>
      <c r="AD126" s="149"/>
      <c r="AE126" s="149"/>
      <c r="AF126" s="149"/>
      <c r="AG126" s="149" t="s">
        <v>151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2" x14ac:dyDescent="0.2">
      <c r="A127" s="156"/>
      <c r="B127" s="157"/>
      <c r="C127" s="252" t="s">
        <v>256</v>
      </c>
      <c r="D127" s="253"/>
      <c r="E127" s="253"/>
      <c r="F127" s="253"/>
      <c r="G127" s="253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49"/>
      <c r="AA127" s="149"/>
      <c r="AB127" s="149"/>
      <c r="AC127" s="149"/>
      <c r="AD127" s="149"/>
      <c r="AE127" s="149"/>
      <c r="AF127" s="149"/>
      <c r="AG127" s="149" t="s">
        <v>221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72">
        <v>60</v>
      </c>
      <c r="B128" s="173" t="s">
        <v>330</v>
      </c>
      <c r="C128" s="189" t="s">
        <v>331</v>
      </c>
      <c r="D128" s="174" t="s">
        <v>224</v>
      </c>
      <c r="E128" s="175">
        <v>21</v>
      </c>
      <c r="F128" s="176"/>
      <c r="G128" s="177">
        <f>ROUND(E128*F128,2)</f>
        <v>0</v>
      </c>
      <c r="H128" s="176"/>
      <c r="I128" s="177">
        <f>ROUND(E128*H128,2)</f>
        <v>0</v>
      </c>
      <c r="J128" s="176"/>
      <c r="K128" s="177">
        <f>ROUND(E128*J128,2)</f>
        <v>0</v>
      </c>
      <c r="L128" s="177">
        <v>21</v>
      </c>
      <c r="M128" s="177">
        <f>G128*(1+L128/100)</f>
        <v>0</v>
      </c>
      <c r="N128" s="175">
        <v>6.62E-3</v>
      </c>
      <c r="O128" s="175">
        <f>ROUND(E128*N128,2)</f>
        <v>0.14000000000000001</v>
      </c>
      <c r="P128" s="175">
        <v>0</v>
      </c>
      <c r="Q128" s="175">
        <f>ROUND(E128*P128,2)</f>
        <v>0</v>
      </c>
      <c r="R128" s="177"/>
      <c r="S128" s="177" t="s">
        <v>148</v>
      </c>
      <c r="T128" s="178" t="s">
        <v>148</v>
      </c>
      <c r="U128" s="160">
        <v>0.57299999999999995</v>
      </c>
      <c r="V128" s="160">
        <f>ROUND(E128*U128,2)</f>
        <v>12.03</v>
      </c>
      <c r="W128" s="160"/>
      <c r="X128" s="160" t="s">
        <v>149</v>
      </c>
      <c r="Y128" s="160" t="s">
        <v>150</v>
      </c>
      <c r="Z128" s="149"/>
      <c r="AA128" s="149"/>
      <c r="AB128" s="149"/>
      <c r="AC128" s="149"/>
      <c r="AD128" s="149"/>
      <c r="AE128" s="149"/>
      <c r="AF128" s="149"/>
      <c r="AG128" s="149" t="s">
        <v>151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2" x14ac:dyDescent="0.2">
      <c r="A129" s="156"/>
      <c r="B129" s="157"/>
      <c r="C129" s="252" t="s">
        <v>256</v>
      </c>
      <c r="D129" s="253"/>
      <c r="E129" s="253"/>
      <c r="F129" s="253"/>
      <c r="G129" s="253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49"/>
      <c r="AA129" s="149"/>
      <c r="AB129" s="149"/>
      <c r="AC129" s="149"/>
      <c r="AD129" s="149"/>
      <c r="AE129" s="149"/>
      <c r="AF129" s="149"/>
      <c r="AG129" s="149" t="s">
        <v>221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72">
        <v>61</v>
      </c>
      <c r="B130" s="173" t="s">
        <v>332</v>
      </c>
      <c r="C130" s="189" t="s">
        <v>333</v>
      </c>
      <c r="D130" s="174" t="s">
        <v>195</v>
      </c>
      <c r="E130" s="175">
        <v>24</v>
      </c>
      <c r="F130" s="176"/>
      <c r="G130" s="177">
        <f>ROUND(E130*F130,2)</f>
        <v>0</v>
      </c>
      <c r="H130" s="176"/>
      <c r="I130" s="177">
        <f>ROUND(E130*H130,2)</f>
        <v>0</v>
      </c>
      <c r="J130" s="176"/>
      <c r="K130" s="177">
        <f>ROUND(E130*J130,2)</f>
        <v>0</v>
      </c>
      <c r="L130" s="177">
        <v>21</v>
      </c>
      <c r="M130" s="177">
        <f>G130*(1+L130/100)</f>
        <v>0</v>
      </c>
      <c r="N130" s="175">
        <v>3.4000000000000002E-4</v>
      </c>
      <c r="O130" s="175">
        <f>ROUND(E130*N130,2)</f>
        <v>0.01</v>
      </c>
      <c r="P130" s="175">
        <v>0</v>
      </c>
      <c r="Q130" s="175">
        <f>ROUND(E130*P130,2)</f>
        <v>0</v>
      </c>
      <c r="R130" s="177"/>
      <c r="S130" s="177" t="s">
        <v>148</v>
      </c>
      <c r="T130" s="178" t="s">
        <v>148</v>
      </c>
      <c r="U130" s="160">
        <v>0.32</v>
      </c>
      <c r="V130" s="160">
        <f>ROUND(E130*U130,2)</f>
        <v>7.68</v>
      </c>
      <c r="W130" s="160"/>
      <c r="X130" s="160" t="s">
        <v>149</v>
      </c>
      <c r="Y130" s="160" t="s">
        <v>150</v>
      </c>
      <c r="Z130" s="149"/>
      <c r="AA130" s="149"/>
      <c r="AB130" s="149"/>
      <c r="AC130" s="149"/>
      <c r="AD130" s="149"/>
      <c r="AE130" s="149"/>
      <c r="AF130" s="149"/>
      <c r="AG130" s="149" t="s">
        <v>151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2" x14ac:dyDescent="0.2">
      <c r="A131" s="156"/>
      <c r="B131" s="157"/>
      <c r="C131" s="252" t="s">
        <v>334</v>
      </c>
      <c r="D131" s="253"/>
      <c r="E131" s="253"/>
      <c r="F131" s="253"/>
      <c r="G131" s="253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49"/>
      <c r="AA131" s="149"/>
      <c r="AB131" s="149"/>
      <c r="AC131" s="149"/>
      <c r="AD131" s="149"/>
      <c r="AE131" s="149"/>
      <c r="AF131" s="149"/>
      <c r="AG131" s="149" t="s">
        <v>221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72">
        <v>62</v>
      </c>
      <c r="B132" s="173" t="s">
        <v>335</v>
      </c>
      <c r="C132" s="189" t="s">
        <v>336</v>
      </c>
      <c r="D132" s="174" t="s">
        <v>195</v>
      </c>
      <c r="E132" s="175">
        <v>47</v>
      </c>
      <c r="F132" s="176"/>
      <c r="G132" s="177">
        <f>ROUND(E132*F132,2)</f>
        <v>0</v>
      </c>
      <c r="H132" s="176"/>
      <c r="I132" s="177">
        <f>ROUND(E132*H132,2)</f>
        <v>0</v>
      </c>
      <c r="J132" s="176"/>
      <c r="K132" s="177">
        <f>ROUND(E132*J132,2)</f>
        <v>0</v>
      </c>
      <c r="L132" s="177">
        <v>21</v>
      </c>
      <c r="M132" s="177">
        <f>G132*(1+L132/100)</f>
        <v>0</v>
      </c>
      <c r="N132" s="175">
        <v>4.6999999999999999E-4</v>
      </c>
      <c r="O132" s="175">
        <f>ROUND(E132*N132,2)</f>
        <v>0.02</v>
      </c>
      <c r="P132" s="175">
        <v>0</v>
      </c>
      <c r="Q132" s="175">
        <f>ROUND(E132*P132,2)</f>
        <v>0</v>
      </c>
      <c r="R132" s="177"/>
      <c r="S132" s="177" t="s">
        <v>148</v>
      </c>
      <c r="T132" s="178" t="s">
        <v>148</v>
      </c>
      <c r="U132" s="160">
        <v>0.35899999999999999</v>
      </c>
      <c r="V132" s="160">
        <f>ROUND(E132*U132,2)</f>
        <v>16.87</v>
      </c>
      <c r="W132" s="160"/>
      <c r="X132" s="160" t="s">
        <v>149</v>
      </c>
      <c r="Y132" s="160" t="s">
        <v>150</v>
      </c>
      <c r="Z132" s="149"/>
      <c r="AA132" s="149"/>
      <c r="AB132" s="149"/>
      <c r="AC132" s="149"/>
      <c r="AD132" s="149"/>
      <c r="AE132" s="149"/>
      <c r="AF132" s="149"/>
      <c r="AG132" s="149" t="s">
        <v>151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2" x14ac:dyDescent="0.2">
      <c r="A133" s="156"/>
      <c r="B133" s="157"/>
      <c r="C133" s="252" t="s">
        <v>334</v>
      </c>
      <c r="D133" s="253"/>
      <c r="E133" s="253"/>
      <c r="F133" s="253"/>
      <c r="G133" s="253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49"/>
      <c r="AA133" s="149"/>
      <c r="AB133" s="149"/>
      <c r="AC133" s="149"/>
      <c r="AD133" s="149"/>
      <c r="AE133" s="149"/>
      <c r="AF133" s="149"/>
      <c r="AG133" s="149" t="s">
        <v>221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72">
        <v>63</v>
      </c>
      <c r="B134" s="173" t="s">
        <v>337</v>
      </c>
      <c r="C134" s="189" t="s">
        <v>338</v>
      </c>
      <c r="D134" s="174" t="s">
        <v>195</v>
      </c>
      <c r="E134" s="175">
        <v>2</v>
      </c>
      <c r="F134" s="176"/>
      <c r="G134" s="177">
        <f>ROUND(E134*F134,2)</f>
        <v>0</v>
      </c>
      <c r="H134" s="176"/>
      <c r="I134" s="177">
        <f>ROUND(E134*H134,2)</f>
        <v>0</v>
      </c>
      <c r="J134" s="176"/>
      <c r="K134" s="177">
        <f>ROUND(E134*J134,2)</f>
        <v>0</v>
      </c>
      <c r="L134" s="177">
        <v>21</v>
      </c>
      <c r="M134" s="177">
        <f>G134*(1+L134/100)</f>
        <v>0</v>
      </c>
      <c r="N134" s="175">
        <v>6.9999999999999999E-4</v>
      </c>
      <c r="O134" s="175">
        <f>ROUND(E134*N134,2)</f>
        <v>0</v>
      </c>
      <c r="P134" s="175">
        <v>0</v>
      </c>
      <c r="Q134" s="175">
        <f>ROUND(E134*P134,2)</f>
        <v>0</v>
      </c>
      <c r="R134" s="177"/>
      <c r="S134" s="177" t="s">
        <v>148</v>
      </c>
      <c r="T134" s="178" t="s">
        <v>148</v>
      </c>
      <c r="U134" s="160">
        <v>0.45200000000000001</v>
      </c>
      <c r="V134" s="160">
        <f>ROUND(E134*U134,2)</f>
        <v>0.9</v>
      </c>
      <c r="W134" s="160"/>
      <c r="X134" s="160" t="s">
        <v>149</v>
      </c>
      <c r="Y134" s="160" t="s">
        <v>150</v>
      </c>
      <c r="Z134" s="149"/>
      <c r="AA134" s="149"/>
      <c r="AB134" s="149"/>
      <c r="AC134" s="149"/>
      <c r="AD134" s="149"/>
      <c r="AE134" s="149"/>
      <c r="AF134" s="149"/>
      <c r="AG134" s="149" t="s">
        <v>151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2" x14ac:dyDescent="0.2">
      <c r="A135" s="156"/>
      <c r="B135" s="157"/>
      <c r="C135" s="252" t="s">
        <v>334</v>
      </c>
      <c r="D135" s="253"/>
      <c r="E135" s="253"/>
      <c r="F135" s="253"/>
      <c r="G135" s="253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49"/>
      <c r="AA135" s="149"/>
      <c r="AB135" s="149"/>
      <c r="AC135" s="149"/>
      <c r="AD135" s="149"/>
      <c r="AE135" s="149"/>
      <c r="AF135" s="149"/>
      <c r="AG135" s="149" t="s">
        <v>221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2">
        <v>64</v>
      </c>
      <c r="B136" s="173" t="s">
        <v>339</v>
      </c>
      <c r="C136" s="189" t="s">
        <v>340</v>
      </c>
      <c r="D136" s="174" t="s">
        <v>195</v>
      </c>
      <c r="E136" s="175">
        <v>6</v>
      </c>
      <c r="F136" s="176"/>
      <c r="G136" s="177">
        <f>ROUND(E136*F136,2)</f>
        <v>0</v>
      </c>
      <c r="H136" s="176"/>
      <c r="I136" s="177">
        <f>ROUND(E136*H136,2)</f>
        <v>0</v>
      </c>
      <c r="J136" s="176"/>
      <c r="K136" s="177">
        <f>ROUND(E136*J136,2)</f>
        <v>0</v>
      </c>
      <c r="L136" s="177">
        <v>21</v>
      </c>
      <c r="M136" s="177">
        <f>G136*(1+L136/100)</f>
        <v>0</v>
      </c>
      <c r="N136" s="175">
        <v>1.5200000000000001E-3</v>
      </c>
      <c r="O136" s="175">
        <f>ROUND(E136*N136,2)</f>
        <v>0.01</v>
      </c>
      <c r="P136" s="175">
        <v>0</v>
      </c>
      <c r="Q136" s="175">
        <f>ROUND(E136*P136,2)</f>
        <v>0</v>
      </c>
      <c r="R136" s="177"/>
      <c r="S136" s="177" t="s">
        <v>148</v>
      </c>
      <c r="T136" s="178" t="s">
        <v>148</v>
      </c>
      <c r="U136" s="160">
        <v>1.173</v>
      </c>
      <c r="V136" s="160">
        <f>ROUND(E136*U136,2)</f>
        <v>7.04</v>
      </c>
      <c r="W136" s="160"/>
      <c r="X136" s="160" t="s">
        <v>149</v>
      </c>
      <c r="Y136" s="160" t="s">
        <v>150</v>
      </c>
      <c r="Z136" s="149"/>
      <c r="AA136" s="149"/>
      <c r="AB136" s="149"/>
      <c r="AC136" s="149"/>
      <c r="AD136" s="149"/>
      <c r="AE136" s="149"/>
      <c r="AF136" s="149"/>
      <c r="AG136" s="149" t="s">
        <v>151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2" x14ac:dyDescent="0.2">
      <c r="A137" s="156"/>
      <c r="B137" s="157"/>
      <c r="C137" s="252" t="s">
        <v>334</v>
      </c>
      <c r="D137" s="253"/>
      <c r="E137" s="253"/>
      <c r="F137" s="253"/>
      <c r="G137" s="253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49"/>
      <c r="AA137" s="149"/>
      <c r="AB137" s="149"/>
      <c r="AC137" s="149"/>
      <c r="AD137" s="149"/>
      <c r="AE137" s="149"/>
      <c r="AF137" s="149"/>
      <c r="AG137" s="149" t="s">
        <v>221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2">
        <v>65</v>
      </c>
      <c r="B138" s="173" t="s">
        <v>341</v>
      </c>
      <c r="C138" s="189" t="s">
        <v>342</v>
      </c>
      <c r="D138" s="174" t="s">
        <v>195</v>
      </c>
      <c r="E138" s="175">
        <v>19</v>
      </c>
      <c r="F138" s="176"/>
      <c r="G138" s="177">
        <f>ROUND(E138*F138,2)</f>
        <v>0</v>
      </c>
      <c r="H138" s="176"/>
      <c r="I138" s="177">
        <f>ROUND(E138*H138,2)</f>
        <v>0</v>
      </c>
      <c r="J138" s="176"/>
      <c r="K138" s="177">
        <f>ROUND(E138*J138,2)</f>
        <v>0</v>
      </c>
      <c r="L138" s="177">
        <v>21</v>
      </c>
      <c r="M138" s="177">
        <f>G138*(1+L138/100)</f>
        <v>0</v>
      </c>
      <c r="N138" s="175">
        <v>5.1999999999999995E-4</v>
      </c>
      <c r="O138" s="175">
        <f>ROUND(E138*N138,2)</f>
        <v>0.01</v>
      </c>
      <c r="P138" s="175">
        <v>0</v>
      </c>
      <c r="Q138" s="175">
        <f>ROUND(E138*P138,2)</f>
        <v>0</v>
      </c>
      <c r="R138" s="177"/>
      <c r="S138" s="177" t="s">
        <v>225</v>
      </c>
      <c r="T138" s="178" t="s">
        <v>226</v>
      </c>
      <c r="U138" s="160">
        <v>0.52900000000000003</v>
      </c>
      <c r="V138" s="160">
        <f>ROUND(E138*U138,2)</f>
        <v>10.050000000000001</v>
      </c>
      <c r="W138" s="160"/>
      <c r="X138" s="160" t="s">
        <v>149</v>
      </c>
      <c r="Y138" s="160" t="s">
        <v>150</v>
      </c>
      <c r="Z138" s="149"/>
      <c r="AA138" s="149"/>
      <c r="AB138" s="149"/>
      <c r="AC138" s="149"/>
      <c r="AD138" s="149"/>
      <c r="AE138" s="149"/>
      <c r="AF138" s="149"/>
      <c r="AG138" s="149" t="s">
        <v>151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2" x14ac:dyDescent="0.2">
      <c r="A139" s="156"/>
      <c r="B139" s="157"/>
      <c r="C139" s="252" t="s">
        <v>343</v>
      </c>
      <c r="D139" s="253"/>
      <c r="E139" s="253"/>
      <c r="F139" s="253"/>
      <c r="G139" s="253"/>
      <c r="H139" s="160"/>
      <c r="I139" s="160"/>
      <c r="J139" s="160"/>
      <c r="K139" s="160"/>
      <c r="L139" s="160"/>
      <c r="M139" s="160"/>
      <c r="N139" s="159"/>
      <c r="O139" s="159"/>
      <c r="P139" s="159"/>
      <c r="Q139" s="159"/>
      <c r="R139" s="160"/>
      <c r="S139" s="160"/>
      <c r="T139" s="160"/>
      <c r="U139" s="160"/>
      <c r="V139" s="160"/>
      <c r="W139" s="160"/>
      <c r="X139" s="160"/>
      <c r="Y139" s="160"/>
      <c r="Z139" s="149"/>
      <c r="AA139" s="149"/>
      <c r="AB139" s="149"/>
      <c r="AC139" s="149"/>
      <c r="AD139" s="149"/>
      <c r="AE139" s="149"/>
      <c r="AF139" s="149"/>
      <c r="AG139" s="149" t="s">
        <v>221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3" x14ac:dyDescent="0.2">
      <c r="A140" s="156"/>
      <c r="B140" s="157"/>
      <c r="C140" s="261" t="s">
        <v>344</v>
      </c>
      <c r="D140" s="262"/>
      <c r="E140" s="262"/>
      <c r="F140" s="262"/>
      <c r="G140" s="262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49"/>
      <c r="AA140" s="149"/>
      <c r="AB140" s="149"/>
      <c r="AC140" s="149"/>
      <c r="AD140" s="149"/>
      <c r="AE140" s="149"/>
      <c r="AF140" s="149"/>
      <c r="AG140" s="149" t="s">
        <v>221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72">
        <v>66</v>
      </c>
      <c r="B141" s="173" t="s">
        <v>345</v>
      </c>
      <c r="C141" s="189" t="s">
        <v>346</v>
      </c>
      <c r="D141" s="174" t="s">
        <v>195</v>
      </c>
      <c r="E141" s="175">
        <v>45</v>
      </c>
      <c r="F141" s="176"/>
      <c r="G141" s="177">
        <f>ROUND(E141*F141,2)</f>
        <v>0</v>
      </c>
      <c r="H141" s="176"/>
      <c r="I141" s="177">
        <f>ROUND(E141*H141,2)</f>
        <v>0</v>
      </c>
      <c r="J141" s="176"/>
      <c r="K141" s="177">
        <f>ROUND(E141*J141,2)</f>
        <v>0</v>
      </c>
      <c r="L141" s="177">
        <v>21</v>
      </c>
      <c r="M141" s="177">
        <f>G141*(1+L141/100)</f>
        <v>0</v>
      </c>
      <c r="N141" s="175">
        <v>7.7999999999999999E-4</v>
      </c>
      <c r="O141" s="175">
        <f>ROUND(E141*N141,2)</f>
        <v>0.04</v>
      </c>
      <c r="P141" s="175">
        <v>0</v>
      </c>
      <c r="Q141" s="175">
        <f>ROUND(E141*P141,2)</f>
        <v>0</v>
      </c>
      <c r="R141" s="177"/>
      <c r="S141" s="177" t="s">
        <v>148</v>
      </c>
      <c r="T141" s="178" t="s">
        <v>148</v>
      </c>
      <c r="U141" s="160">
        <v>0.81899999999999995</v>
      </c>
      <c r="V141" s="160">
        <f>ROUND(E141*U141,2)</f>
        <v>36.86</v>
      </c>
      <c r="W141" s="160"/>
      <c r="X141" s="160" t="s">
        <v>149</v>
      </c>
      <c r="Y141" s="160" t="s">
        <v>150</v>
      </c>
      <c r="Z141" s="149"/>
      <c r="AA141" s="149"/>
      <c r="AB141" s="149"/>
      <c r="AC141" s="149"/>
      <c r="AD141" s="149"/>
      <c r="AE141" s="149"/>
      <c r="AF141" s="149"/>
      <c r="AG141" s="149" t="s">
        <v>151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2" x14ac:dyDescent="0.2">
      <c r="A142" s="156"/>
      <c r="B142" s="157"/>
      <c r="C142" s="252" t="s">
        <v>343</v>
      </c>
      <c r="D142" s="253"/>
      <c r="E142" s="253"/>
      <c r="F142" s="253"/>
      <c r="G142" s="253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49"/>
      <c r="AA142" s="149"/>
      <c r="AB142" s="149"/>
      <c r="AC142" s="149"/>
      <c r="AD142" s="149"/>
      <c r="AE142" s="149"/>
      <c r="AF142" s="149"/>
      <c r="AG142" s="149" t="s">
        <v>221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3" x14ac:dyDescent="0.2">
      <c r="A143" s="156"/>
      <c r="B143" s="157"/>
      <c r="C143" s="261" t="s">
        <v>344</v>
      </c>
      <c r="D143" s="262"/>
      <c r="E143" s="262"/>
      <c r="F143" s="262"/>
      <c r="G143" s="262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49"/>
      <c r="AA143" s="149"/>
      <c r="AB143" s="149"/>
      <c r="AC143" s="149"/>
      <c r="AD143" s="149"/>
      <c r="AE143" s="149"/>
      <c r="AF143" s="149"/>
      <c r="AG143" s="149" t="s">
        <v>221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72">
        <v>67</v>
      </c>
      <c r="B144" s="173" t="s">
        <v>347</v>
      </c>
      <c r="C144" s="189" t="s">
        <v>348</v>
      </c>
      <c r="D144" s="174" t="s">
        <v>195</v>
      </c>
      <c r="E144" s="175">
        <v>11</v>
      </c>
      <c r="F144" s="176"/>
      <c r="G144" s="177">
        <f>ROUND(E144*F144,2)</f>
        <v>0</v>
      </c>
      <c r="H144" s="176"/>
      <c r="I144" s="177">
        <f>ROUND(E144*H144,2)</f>
        <v>0</v>
      </c>
      <c r="J144" s="176"/>
      <c r="K144" s="177">
        <f>ROUND(E144*J144,2)</f>
        <v>0</v>
      </c>
      <c r="L144" s="177">
        <v>21</v>
      </c>
      <c r="M144" s="177">
        <f>G144*(1+L144/100)</f>
        <v>0</v>
      </c>
      <c r="N144" s="175">
        <v>1.31E-3</v>
      </c>
      <c r="O144" s="175">
        <f>ROUND(E144*N144,2)</f>
        <v>0.01</v>
      </c>
      <c r="P144" s="175">
        <v>0</v>
      </c>
      <c r="Q144" s="175">
        <f>ROUND(E144*P144,2)</f>
        <v>0</v>
      </c>
      <c r="R144" s="177"/>
      <c r="S144" s="177" t="s">
        <v>148</v>
      </c>
      <c r="T144" s="178" t="s">
        <v>148</v>
      </c>
      <c r="U144" s="160">
        <v>0.79700000000000004</v>
      </c>
      <c r="V144" s="160">
        <f>ROUND(E144*U144,2)</f>
        <v>8.77</v>
      </c>
      <c r="W144" s="160"/>
      <c r="X144" s="160" t="s">
        <v>149</v>
      </c>
      <c r="Y144" s="160" t="s">
        <v>150</v>
      </c>
      <c r="Z144" s="149"/>
      <c r="AA144" s="149"/>
      <c r="AB144" s="149"/>
      <c r="AC144" s="149"/>
      <c r="AD144" s="149"/>
      <c r="AE144" s="149"/>
      <c r="AF144" s="149"/>
      <c r="AG144" s="149" t="s">
        <v>151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2" x14ac:dyDescent="0.2">
      <c r="A145" s="156"/>
      <c r="B145" s="157"/>
      <c r="C145" s="252" t="s">
        <v>343</v>
      </c>
      <c r="D145" s="253"/>
      <c r="E145" s="253"/>
      <c r="F145" s="253"/>
      <c r="G145" s="253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49"/>
      <c r="AA145" s="149"/>
      <c r="AB145" s="149"/>
      <c r="AC145" s="149"/>
      <c r="AD145" s="149"/>
      <c r="AE145" s="149"/>
      <c r="AF145" s="149"/>
      <c r="AG145" s="149" t="s">
        <v>221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3" x14ac:dyDescent="0.2">
      <c r="A146" s="156"/>
      <c r="B146" s="157"/>
      <c r="C146" s="261" t="s">
        <v>344</v>
      </c>
      <c r="D146" s="262"/>
      <c r="E146" s="262"/>
      <c r="F146" s="262"/>
      <c r="G146" s="262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49"/>
      <c r="AA146" s="149"/>
      <c r="AB146" s="149"/>
      <c r="AC146" s="149"/>
      <c r="AD146" s="149"/>
      <c r="AE146" s="149"/>
      <c r="AF146" s="149"/>
      <c r="AG146" s="149" t="s">
        <v>221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ht="22.5" outlineLevel="1" x14ac:dyDescent="0.2">
      <c r="A147" s="172">
        <v>68</v>
      </c>
      <c r="B147" s="173" t="s">
        <v>349</v>
      </c>
      <c r="C147" s="189" t="s">
        <v>350</v>
      </c>
      <c r="D147" s="174" t="s">
        <v>195</v>
      </c>
      <c r="E147" s="175">
        <v>80</v>
      </c>
      <c r="F147" s="176"/>
      <c r="G147" s="177">
        <f>ROUND(E147*F147,2)</f>
        <v>0</v>
      </c>
      <c r="H147" s="176"/>
      <c r="I147" s="177">
        <f>ROUND(E147*H147,2)</f>
        <v>0</v>
      </c>
      <c r="J147" s="176"/>
      <c r="K147" s="177">
        <f>ROUND(E147*J147,2)</f>
        <v>0</v>
      </c>
      <c r="L147" s="177">
        <v>21</v>
      </c>
      <c r="M147" s="177">
        <f>G147*(1+L147/100)</f>
        <v>0</v>
      </c>
      <c r="N147" s="175">
        <v>2.0999999999999999E-3</v>
      </c>
      <c r="O147" s="175">
        <f>ROUND(E147*N147,2)</f>
        <v>0.17</v>
      </c>
      <c r="P147" s="175">
        <v>0</v>
      </c>
      <c r="Q147" s="175">
        <f>ROUND(E147*P147,2)</f>
        <v>0</v>
      </c>
      <c r="R147" s="177"/>
      <c r="S147" s="177" t="s">
        <v>148</v>
      </c>
      <c r="T147" s="178" t="s">
        <v>148</v>
      </c>
      <c r="U147" s="160">
        <v>0.8</v>
      </c>
      <c r="V147" s="160">
        <f>ROUND(E147*U147,2)</f>
        <v>64</v>
      </c>
      <c r="W147" s="160"/>
      <c r="X147" s="160" t="s">
        <v>149</v>
      </c>
      <c r="Y147" s="160" t="s">
        <v>150</v>
      </c>
      <c r="Z147" s="149"/>
      <c r="AA147" s="149"/>
      <c r="AB147" s="149"/>
      <c r="AC147" s="149"/>
      <c r="AD147" s="149"/>
      <c r="AE147" s="149"/>
      <c r="AF147" s="149"/>
      <c r="AG147" s="149" t="s">
        <v>151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2" x14ac:dyDescent="0.2">
      <c r="A148" s="156"/>
      <c r="B148" s="157"/>
      <c r="C148" s="252" t="s">
        <v>334</v>
      </c>
      <c r="D148" s="253"/>
      <c r="E148" s="253"/>
      <c r="F148" s="253"/>
      <c r="G148" s="253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49"/>
      <c r="AA148" s="149"/>
      <c r="AB148" s="149"/>
      <c r="AC148" s="149"/>
      <c r="AD148" s="149"/>
      <c r="AE148" s="149"/>
      <c r="AF148" s="149"/>
      <c r="AG148" s="149" t="s">
        <v>221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72">
        <v>69</v>
      </c>
      <c r="B149" s="173" t="s">
        <v>351</v>
      </c>
      <c r="C149" s="189" t="s">
        <v>352</v>
      </c>
      <c r="D149" s="174" t="s">
        <v>195</v>
      </c>
      <c r="E149" s="175">
        <v>149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75">
        <v>2.0999999999999999E-3</v>
      </c>
      <c r="O149" s="175">
        <f>ROUND(E149*N149,2)</f>
        <v>0.31</v>
      </c>
      <c r="P149" s="175">
        <v>0</v>
      </c>
      <c r="Q149" s="175">
        <f>ROUND(E149*P149,2)</f>
        <v>0</v>
      </c>
      <c r="R149" s="177"/>
      <c r="S149" s="177" t="s">
        <v>225</v>
      </c>
      <c r="T149" s="178" t="s">
        <v>226</v>
      </c>
      <c r="U149" s="160">
        <v>0.8</v>
      </c>
      <c r="V149" s="160">
        <f>ROUND(E149*U149,2)</f>
        <v>119.2</v>
      </c>
      <c r="W149" s="160"/>
      <c r="X149" s="160" t="s">
        <v>149</v>
      </c>
      <c r="Y149" s="160" t="s">
        <v>150</v>
      </c>
      <c r="Z149" s="149"/>
      <c r="AA149" s="149"/>
      <c r="AB149" s="149"/>
      <c r="AC149" s="149"/>
      <c r="AD149" s="149"/>
      <c r="AE149" s="149"/>
      <c r="AF149" s="149"/>
      <c r="AG149" s="149" t="s">
        <v>151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2" x14ac:dyDescent="0.2">
      <c r="A150" s="156"/>
      <c r="B150" s="157"/>
      <c r="C150" s="252" t="s">
        <v>334</v>
      </c>
      <c r="D150" s="253"/>
      <c r="E150" s="253"/>
      <c r="F150" s="253"/>
      <c r="G150" s="253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49"/>
      <c r="AA150" s="149"/>
      <c r="AB150" s="149"/>
      <c r="AC150" s="149"/>
      <c r="AD150" s="149"/>
      <c r="AE150" s="149"/>
      <c r="AF150" s="149"/>
      <c r="AG150" s="149" t="s">
        <v>221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72">
        <v>70</v>
      </c>
      <c r="B151" s="173" t="s">
        <v>353</v>
      </c>
      <c r="C151" s="189" t="s">
        <v>354</v>
      </c>
      <c r="D151" s="174" t="s">
        <v>224</v>
      </c>
      <c r="E151" s="175">
        <v>2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5">
        <v>0</v>
      </c>
      <c r="O151" s="175">
        <f>ROUND(E151*N151,2)</f>
        <v>0</v>
      </c>
      <c r="P151" s="175">
        <v>0</v>
      </c>
      <c r="Q151" s="175">
        <f>ROUND(E151*P151,2)</f>
        <v>0</v>
      </c>
      <c r="R151" s="177"/>
      <c r="S151" s="177" t="s">
        <v>148</v>
      </c>
      <c r="T151" s="178" t="s">
        <v>148</v>
      </c>
      <c r="U151" s="160">
        <v>0.14799999999999999</v>
      </c>
      <c r="V151" s="160">
        <f>ROUND(E151*U151,2)</f>
        <v>0.3</v>
      </c>
      <c r="W151" s="160"/>
      <c r="X151" s="160" t="s">
        <v>149</v>
      </c>
      <c r="Y151" s="160" t="s">
        <v>150</v>
      </c>
      <c r="Z151" s="149"/>
      <c r="AA151" s="149"/>
      <c r="AB151" s="149"/>
      <c r="AC151" s="149"/>
      <c r="AD151" s="149"/>
      <c r="AE151" s="149"/>
      <c r="AF151" s="149"/>
      <c r="AG151" s="149" t="s">
        <v>151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2" x14ac:dyDescent="0.2">
      <c r="A152" s="156"/>
      <c r="B152" s="157"/>
      <c r="C152" s="190" t="s">
        <v>355</v>
      </c>
      <c r="D152" s="162"/>
      <c r="E152" s="163">
        <v>2</v>
      </c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49"/>
      <c r="AA152" s="149"/>
      <c r="AB152" s="149"/>
      <c r="AC152" s="149"/>
      <c r="AD152" s="149"/>
      <c r="AE152" s="149"/>
      <c r="AF152" s="149"/>
      <c r="AG152" s="149" t="s">
        <v>153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2">
        <v>71</v>
      </c>
      <c r="B153" s="173" t="s">
        <v>356</v>
      </c>
      <c r="C153" s="189" t="s">
        <v>357</v>
      </c>
      <c r="D153" s="174" t="s">
        <v>224</v>
      </c>
      <c r="E153" s="175">
        <v>9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5">
        <v>0</v>
      </c>
      <c r="O153" s="175">
        <f>ROUND(E153*N153,2)</f>
        <v>0</v>
      </c>
      <c r="P153" s="175">
        <v>0</v>
      </c>
      <c r="Q153" s="175">
        <f>ROUND(E153*P153,2)</f>
        <v>0</v>
      </c>
      <c r="R153" s="177"/>
      <c r="S153" s="177" t="s">
        <v>148</v>
      </c>
      <c r="T153" s="178" t="s">
        <v>148</v>
      </c>
      <c r="U153" s="160">
        <v>0.157</v>
      </c>
      <c r="V153" s="160">
        <f>ROUND(E153*U153,2)</f>
        <v>1.41</v>
      </c>
      <c r="W153" s="160"/>
      <c r="X153" s="160" t="s">
        <v>149</v>
      </c>
      <c r="Y153" s="160" t="s">
        <v>150</v>
      </c>
      <c r="Z153" s="149"/>
      <c r="AA153" s="149"/>
      <c r="AB153" s="149"/>
      <c r="AC153" s="149"/>
      <c r="AD153" s="149"/>
      <c r="AE153" s="149"/>
      <c r="AF153" s="149"/>
      <c r="AG153" s="149" t="s">
        <v>151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2" x14ac:dyDescent="0.2">
      <c r="A154" s="156"/>
      <c r="B154" s="157"/>
      <c r="C154" s="190" t="s">
        <v>358</v>
      </c>
      <c r="D154" s="162"/>
      <c r="E154" s="163">
        <v>9</v>
      </c>
      <c r="F154" s="160"/>
      <c r="G154" s="160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60"/>
      <c r="Z154" s="149"/>
      <c r="AA154" s="149"/>
      <c r="AB154" s="149"/>
      <c r="AC154" s="149"/>
      <c r="AD154" s="149"/>
      <c r="AE154" s="149"/>
      <c r="AF154" s="149"/>
      <c r="AG154" s="149" t="s">
        <v>153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ht="33.75" outlineLevel="1" x14ac:dyDescent="0.2">
      <c r="A155" s="179">
        <v>72</v>
      </c>
      <c r="B155" s="180" t="s">
        <v>359</v>
      </c>
      <c r="C155" s="191" t="s">
        <v>360</v>
      </c>
      <c r="D155" s="181" t="s">
        <v>224</v>
      </c>
      <c r="E155" s="182">
        <v>2</v>
      </c>
      <c r="F155" s="183"/>
      <c r="G155" s="184">
        <f>ROUND(E155*F155,2)</f>
        <v>0</v>
      </c>
      <c r="H155" s="183"/>
      <c r="I155" s="184">
        <f>ROUND(E155*H155,2)</f>
        <v>0</v>
      </c>
      <c r="J155" s="183"/>
      <c r="K155" s="184">
        <f>ROUND(E155*J155,2)</f>
        <v>0</v>
      </c>
      <c r="L155" s="184">
        <v>21</v>
      </c>
      <c r="M155" s="184">
        <f>G155*(1+L155/100)</f>
        <v>0</v>
      </c>
      <c r="N155" s="182">
        <v>7.5000000000000002E-4</v>
      </c>
      <c r="O155" s="182">
        <f>ROUND(E155*N155,2)</f>
        <v>0</v>
      </c>
      <c r="P155" s="182">
        <v>0</v>
      </c>
      <c r="Q155" s="182">
        <f>ROUND(E155*P155,2)</f>
        <v>0</v>
      </c>
      <c r="R155" s="184"/>
      <c r="S155" s="184" t="s">
        <v>148</v>
      </c>
      <c r="T155" s="185" t="s">
        <v>148</v>
      </c>
      <c r="U155" s="160">
        <v>0.2</v>
      </c>
      <c r="V155" s="160">
        <f>ROUND(E155*U155,2)</f>
        <v>0.4</v>
      </c>
      <c r="W155" s="160"/>
      <c r="X155" s="160" t="s">
        <v>149</v>
      </c>
      <c r="Y155" s="160" t="s">
        <v>150</v>
      </c>
      <c r="Z155" s="149"/>
      <c r="AA155" s="149"/>
      <c r="AB155" s="149"/>
      <c r="AC155" s="149"/>
      <c r="AD155" s="149"/>
      <c r="AE155" s="149"/>
      <c r="AF155" s="149"/>
      <c r="AG155" s="149" t="s">
        <v>151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72">
        <v>73</v>
      </c>
      <c r="B156" s="173" t="s">
        <v>361</v>
      </c>
      <c r="C156" s="189" t="s">
        <v>362</v>
      </c>
      <c r="D156" s="174" t="s">
        <v>195</v>
      </c>
      <c r="E156" s="175">
        <v>383</v>
      </c>
      <c r="F156" s="176"/>
      <c r="G156" s="177">
        <f>ROUND(E156*F156,2)</f>
        <v>0</v>
      </c>
      <c r="H156" s="176"/>
      <c r="I156" s="177">
        <f>ROUND(E156*H156,2)</f>
        <v>0</v>
      </c>
      <c r="J156" s="176"/>
      <c r="K156" s="177">
        <f>ROUND(E156*J156,2)</f>
        <v>0</v>
      </c>
      <c r="L156" s="177">
        <v>21</v>
      </c>
      <c r="M156" s="177">
        <f>G156*(1+L156/100)</f>
        <v>0</v>
      </c>
      <c r="N156" s="175">
        <v>0</v>
      </c>
      <c r="O156" s="175">
        <f>ROUND(E156*N156,2)</f>
        <v>0</v>
      </c>
      <c r="P156" s="175">
        <v>0</v>
      </c>
      <c r="Q156" s="175">
        <f>ROUND(E156*P156,2)</f>
        <v>0</v>
      </c>
      <c r="R156" s="177"/>
      <c r="S156" s="177" t="s">
        <v>148</v>
      </c>
      <c r="T156" s="178" t="s">
        <v>148</v>
      </c>
      <c r="U156" s="160">
        <v>4.8000000000000001E-2</v>
      </c>
      <c r="V156" s="160">
        <f>ROUND(E156*U156,2)</f>
        <v>18.38</v>
      </c>
      <c r="W156" s="160"/>
      <c r="X156" s="160" t="s">
        <v>149</v>
      </c>
      <c r="Y156" s="160" t="s">
        <v>150</v>
      </c>
      <c r="Z156" s="149"/>
      <c r="AA156" s="149"/>
      <c r="AB156" s="149"/>
      <c r="AC156" s="149"/>
      <c r="AD156" s="149"/>
      <c r="AE156" s="149"/>
      <c r="AF156" s="149"/>
      <c r="AG156" s="149" t="s">
        <v>151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2" x14ac:dyDescent="0.2">
      <c r="A157" s="156"/>
      <c r="B157" s="157"/>
      <c r="C157" s="190" t="s">
        <v>663</v>
      </c>
      <c r="D157" s="162"/>
      <c r="E157" s="163">
        <v>383</v>
      </c>
      <c r="F157" s="160"/>
      <c r="G157" s="1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60"/>
      <c r="Z157" s="149"/>
      <c r="AA157" s="149"/>
      <c r="AB157" s="149"/>
      <c r="AC157" s="149"/>
      <c r="AD157" s="149"/>
      <c r="AE157" s="149"/>
      <c r="AF157" s="149"/>
      <c r="AG157" s="149" t="s">
        <v>153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ht="22.5" outlineLevel="1" x14ac:dyDescent="0.2">
      <c r="A158" s="179">
        <v>74</v>
      </c>
      <c r="B158" s="180" t="s">
        <v>363</v>
      </c>
      <c r="C158" s="191" t="s">
        <v>364</v>
      </c>
      <c r="D158" s="181" t="s">
        <v>224</v>
      </c>
      <c r="E158" s="182">
        <v>1</v>
      </c>
      <c r="F158" s="183"/>
      <c r="G158" s="184">
        <f>ROUND(E158*F158,2)</f>
        <v>0</v>
      </c>
      <c r="H158" s="183"/>
      <c r="I158" s="184">
        <f>ROUND(E158*H158,2)</f>
        <v>0</v>
      </c>
      <c r="J158" s="183"/>
      <c r="K158" s="184">
        <f>ROUND(E158*J158,2)</f>
        <v>0</v>
      </c>
      <c r="L158" s="184">
        <v>21</v>
      </c>
      <c r="M158" s="184">
        <f>G158*(1+L158/100)</f>
        <v>0</v>
      </c>
      <c r="N158" s="182">
        <v>3.8000000000000002E-4</v>
      </c>
      <c r="O158" s="182">
        <f>ROUND(E158*N158,2)</f>
        <v>0</v>
      </c>
      <c r="P158" s="182">
        <v>0</v>
      </c>
      <c r="Q158" s="182">
        <f>ROUND(E158*P158,2)</f>
        <v>0</v>
      </c>
      <c r="R158" s="184" t="s">
        <v>265</v>
      </c>
      <c r="S158" s="184" t="s">
        <v>148</v>
      </c>
      <c r="T158" s="185" t="s">
        <v>148</v>
      </c>
      <c r="U158" s="160">
        <v>0</v>
      </c>
      <c r="V158" s="160">
        <f>ROUND(E158*U158,2)</f>
        <v>0</v>
      </c>
      <c r="W158" s="160"/>
      <c r="X158" s="160" t="s">
        <v>231</v>
      </c>
      <c r="Y158" s="160" t="s">
        <v>150</v>
      </c>
      <c r="Z158" s="149"/>
      <c r="AA158" s="149"/>
      <c r="AB158" s="149"/>
      <c r="AC158" s="149"/>
      <c r="AD158" s="149"/>
      <c r="AE158" s="149"/>
      <c r="AF158" s="149"/>
      <c r="AG158" s="149" t="s">
        <v>232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9">
        <v>75</v>
      </c>
      <c r="B159" s="180" t="s">
        <v>365</v>
      </c>
      <c r="C159" s="191" t="s">
        <v>366</v>
      </c>
      <c r="D159" s="181" t="s">
        <v>217</v>
      </c>
      <c r="E159" s="182">
        <v>0.87568000000000001</v>
      </c>
      <c r="F159" s="183"/>
      <c r="G159" s="184">
        <f>ROUND(E159*F159,2)</f>
        <v>0</v>
      </c>
      <c r="H159" s="183"/>
      <c r="I159" s="184">
        <f>ROUND(E159*H159,2)</f>
        <v>0</v>
      </c>
      <c r="J159" s="183"/>
      <c r="K159" s="184">
        <f>ROUND(E159*J159,2)</f>
        <v>0</v>
      </c>
      <c r="L159" s="184">
        <v>21</v>
      </c>
      <c r="M159" s="184">
        <f>G159*(1+L159/100)</f>
        <v>0</v>
      </c>
      <c r="N159" s="182">
        <v>0</v>
      </c>
      <c r="O159" s="182">
        <f>ROUND(E159*N159,2)</f>
        <v>0</v>
      </c>
      <c r="P159" s="182">
        <v>0</v>
      </c>
      <c r="Q159" s="182">
        <f>ROUND(E159*P159,2)</f>
        <v>0</v>
      </c>
      <c r="R159" s="184"/>
      <c r="S159" s="184" t="s">
        <v>148</v>
      </c>
      <c r="T159" s="185" t="s">
        <v>148</v>
      </c>
      <c r="U159" s="160">
        <v>1.47</v>
      </c>
      <c r="V159" s="160">
        <f>ROUND(E159*U159,2)</f>
        <v>1.29</v>
      </c>
      <c r="W159" s="160"/>
      <c r="X159" s="160" t="s">
        <v>218</v>
      </c>
      <c r="Y159" s="160" t="s">
        <v>150</v>
      </c>
      <c r="Z159" s="149"/>
      <c r="AA159" s="149"/>
      <c r="AB159" s="149"/>
      <c r="AC159" s="149"/>
      <c r="AD159" s="149"/>
      <c r="AE159" s="149"/>
      <c r="AF159" s="149"/>
      <c r="AG159" s="149" t="s">
        <v>219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x14ac:dyDescent="0.2">
      <c r="A160" s="165" t="s">
        <v>143</v>
      </c>
      <c r="B160" s="166" t="s">
        <v>107</v>
      </c>
      <c r="C160" s="188" t="s">
        <v>108</v>
      </c>
      <c r="D160" s="167"/>
      <c r="E160" s="168"/>
      <c r="F160" s="169"/>
      <c r="G160" s="169">
        <f>SUMIF(AG161:AG227,"&lt;&gt;NOR",G161:G227)</f>
        <v>0</v>
      </c>
      <c r="H160" s="169"/>
      <c r="I160" s="169">
        <f>SUM(I161:I227)</f>
        <v>0</v>
      </c>
      <c r="J160" s="169"/>
      <c r="K160" s="169">
        <f>SUM(K161:K227)</f>
        <v>0</v>
      </c>
      <c r="L160" s="169"/>
      <c r="M160" s="169">
        <f>SUM(M161:M227)</f>
        <v>0</v>
      </c>
      <c r="N160" s="168"/>
      <c r="O160" s="168">
        <f>SUM(O161:O227)</f>
        <v>1.3100000000000003</v>
      </c>
      <c r="P160" s="168"/>
      <c r="Q160" s="168">
        <f>SUM(Q161:Q227)</f>
        <v>0</v>
      </c>
      <c r="R160" s="169"/>
      <c r="S160" s="169"/>
      <c r="T160" s="170"/>
      <c r="U160" s="164"/>
      <c r="V160" s="164">
        <f>SUM(V161:V227)</f>
        <v>292.2600000000001</v>
      </c>
      <c r="W160" s="164"/>
      <c r="X160" s="164"/>
      <c r="Y160" s="164"/>
      <c r="AG160" t="s">
        <v>144</v>
      </c>
    </row>
    <row r="161" spans="1:60" outlineLevel="1" x14ac:dyDescent="0.2">
      <c r="A161" s="179">
        <v>76</v>
      </c>
      <c r="B161" s="180" t="s">
        <v>367</v>
      </c>
      <c r="C161" s="191" t="s">
        <v>368</v>
      </c>
      <c r="D161" s="181" t="s">
        <v>224</v>
      </c>
      <c r="E161" s="182">
        <v>10</v>
      </c>
      <c r="F161" s="183"/>
      <c r="G161" s="184">
        <f>ROUND(E161*F161,2)</f>
        <v>0</v>
      </c>
      <c r="H161" s="183"/>
      <c r="I161" s="184">
        <f>ROUND(E161*H161,2)</f>
        <v>0</v>
      </c>
      <c r="J161" s="183"/>
      <c r="K161" s="184">
        <f>ROUND(E161*J161,2)</f>
        <v>0</v>
      </c>
      <c r="L161" s="184">
        <v>21</v>
      </c>
      <c r="M161" s="184">
        <f>G161*(1+L161/100)</f>
        <v>0</v>
      </c>
      <c r="N161" s="182">
        <v>0</v>
      </c>
      <c r="O161" s="182">
        <f>ROUND(E161*N161,2)</f>
        <v>0</v>
      </c>
      <c r="P161" s="182">
        <v>0</v>
      </c>
      <c r="Q161" s="182">
        <f>ROUND(E161*P161,2)</f>
        <v>0</v>
      </c>
      <c r="R161" s="184"/>
      <c r="S161" s="184" t="s">
        <v>148</v>
      </c>
      <c r="T161" s="185" t="s">
        <v>148</v>
      </c>
      <c r="U161" s="160">
        <v>0.16500000000000001</v>
      </c>
      <c r="V161" s="160">
        <f>ROUND(E161*U161,2)</f>
        <v>1.65</v>
      </c>
      <c r="W161" s="160"/>
      <c r="X161" s="160" t="s">
        <v>149</v>
      </c>
      <c r="Y161" s="160" t="s">
        <v>150</v>
      </c>
      <c r="Z161" s="149"/>
      <c r="AA161" s="149"/>
      <c r="AB161" s="149"/>
      <c r="AC161" s="149"/>
      <c r="AD161" s="149"/>
      <c r="AE161" s="149"/>
      <c r="AF161" s="149"/>
      <c r="AG161" s="149" t="s">
        <v>151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72">
        <v>77</v>
      </c>
      <c r="B162" s="173" t="s">
        <v>369</v>
      </c>
      <c r="C162" s="189" t="s">
        <v>370</v>
      </c>
      <c r="D162" s="174" t="s">
        <v>371</v>
      </c>
      <c r="E162" s="175">
        <v>1</v>
      </c>
      <c r="F162" s="176"/>
      <c r="G162" s="177">
        <f>ROUND(E162*F162,2)</f>
        <v>0</v>
      </c>
      <c r="H162" s="176"/>
      <c r="I162" s="177">
        <f>ROUND(E162*H162,2)</f>
        <v>0</v>
      </c>
      <c r="J162" s="176"/>
      <c r="K162" s="177">
        <f>ROUND(E162*J162,2)</f>
        <v>0</v>
      </c>
      <c r="L162" s="177">
        <v>21</v>
      </c>
      <c r="M162" s="177">
        <f>G162*(1+L162/100)</f>
        <v>0</v>
      </c>
      <c r="N162" s="175">
        <v>1.506E-2</v>
      </c>
      <c r="O162" s="175">
        <f>ROUND(E162*N162,2)</f>
        <v>0.02</v>
      </c>
      <c r="P162" s="175">
        <v>0</v>
      </c>
      <c r="Q162" s="175">
        <f>ROUND(E162*P162,2)</f>
        <v>0</v>
      </c>
      <c r="R162" s="177"/>
      <c r="S162" s="177" t="s">
        <v>148</v>
      </c>
      <c r="T162" s="178" t="s">
        <v>148</v>
      </c>
      <c r="U162" s="160">
        <v>2.1019999999999999</v>
      </c>
      <c r="V162" s="160">
        <f>ROUND(E162*U162,2)</f>
        <v>2.1</v>
      </c>
      <c r="W162" s="160"/>
      <c r="X162" s="160" t="s">
        <v>149</v>
      </c>
      <c r="Y162" s="160" t="s">
        <v>150</v>
      </c>
      <c r="Z162" s="149"/>
      <c r="AA162" s="149"/>
      <c r="AB162" s="149"/>
      <c r="AC162" s="149"/>
      <c r="AD162" s="149"/>
      <c r="AE162" s="149"/>
      <c r="AF162" s="149"/>
      <c r="AG162" s="149" t="s">
        <v>151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2" x14ac:dyDescent="0.2">
      <c r="A163" s="156"/>
      <c r="B163" s="157"/>
      <c r="C163" s="252" t="s">
        <v>256</v>
      </c>
      <c r="D163" s="253"/>
      <c r="E163" s="253"/>
      <c r="F163" s="253"/>
      <c r="G163" s="253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60"/>
      <c r="Z163" s="149"/>
      <c r="AA163" s="149"/>
      <c r="AB163" s="149"/>
      <c r="AC163" s="149"/>
      <c r="AD163" s="149"/>
      <c r="AE163" s="149"/>
      <c r="AF163" s="149"/>
      <c r="AG163" s="149" t="s">
        <v>221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9">
        <v>78</v>
      </c>
      <c r="B164" s="180" t="s">
        <v>372</v>
      </c>
      <c r="C164" s="191" t="s">
        <v>373</v>
      </c>
      <c r="D164" s="181" t="s">
        <v>224</v>
      </c>
      <c r="E164" s="182">
        <v>1</v>
      </c>
      <c r="F164" s="183"/>
      <c r="G164" s="184">
        <f t="shared" ref="G164:G175" si="7">ROUND(E164*F164,2)</f>
        <v>0</v>
      </c>
      <c r="H164" s="183"/>
      <c r="I164" s="184">
        <f t="shared" ref="I164:I175" si="8">ROUND(E164*H164,2)</f>
        <v>0</v>
      </c>
      <c r="J164" s="183"/>
      <c r="K164" s="184">
        <f t="shared" ref="K164:K175" si="9">ROUND(E164*J164,2)</f>
        <v>0</v>
      </c>
      <c r="L164" s="184">
        <v>21</v>
      </c>
      <c r="M164" s="184">
        <f t="shared" ref="M164:M175" si="10">G164*(1+L164/100)</f>
        <v>0</v>
      </c>
      <c r="N164" s="182">
        <v>2.2100000000000002E-3</v>
      </c>
      <c r="O164" s="182">
        <f t="shared" ref="O164:O175" si="11">ROUND(E164*N164,2)</f>
        <v>0</v>
      </c>
      <c r="P164" s="182">
        <v>0</v>
      </c>
      <c r="Q164" s="182">
        <f t="shared" ref="Q164:Q175" si="12">ROUND(E164*P164,2)</f>
        <v>0</v>
      </c>
      <c r="R164" s="184"/>
      <c r="S164" s="184" t="s">
        <v>148</v>
      </c>
      <c r="T164" s="185" t="s">
        <v>148</v>
      </c>
      <c r="U164" s="160">
        <v>1.157</v>
      </c>
      <c r="V164" s="160">
        <f t="shared" ref="V164:V175" si="13">ROUND(E164*U164,2)</f>
        <v>1.1599999999999999</v>
      </c>
      <c r="W164" s="160"/>
      <c r="X164" s="160" t="s">
        <v>149</v>
      </c>
      <c r="Y164" s="160" t="s">
        <v>150</v>
      </c>
      <c r="Z164" s="149"/>
      <c r="AA164" s="149"/>
      <c r="AB164" s="149"/>
      <c r="AC164" s="149"/>
      <c r="AD164" s="149"/>
      <c r="AE164" s="149"/>
      <c r="AF164" s="149"/>
      <c r="AG164" s="149" t="s">
        <v>151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2.5" outlineLevel="1" x14ac:dyDescent="0.2">
      <c r="A165" s="179">
        <v>79</v>
      </c>
      <c r="B165" s="180" t="s">
        <v>374</v>
      </c>
      <c r="C165" s="191" t="s">
        <v>375</v>
      </c>
      <c r="D165" s="181" t="s">
        <v>224</v>
      </c>
      <c r="E165" s="182">
        <v>1</v>
      </c>
      <c r="F165" s="183"/>
      <c r="G165" s="184">
        <f t="shared" si="7"/>
        <v>0</v>
      </c>
      <c r="H165" s="183"/>
      <c r="I165" s="184">
        <f t="shared" si="8"/>
        <v>0</v>
      </c>
      <c r="J165" s="183"/>
      <c r="K165" s="184">
        <f t="shared" si="9"/>
        <v>0</v>
      </c>
      <c r="L165" s="184">
        <v>21</v>
      </c>
      <c r="M165" s="184">
        <f t="shared" si="10"/>
        <v>0</v>
      </c>
      <c r="N165" s="182">
        <v>0</v>
      </c>
      <c r="O165" s="182">
        <f t="shared" si="11"/>
        <v>0</v>
      </c>
      <c r="P165" s="182">
        <v>0</v>
      </c>
      <c r="Q165" s="182">
        <f t="shared" si="12"/>
        <v>0</v>
      </c>
      <c r="R165" s="184"/>
      <c r="S165" s="184" t="s">
        <v>148</v>
      </c>
      <c r="T165" s="185" t="s">
        <v>148</v>
      </c>
      <c r="U165" s="160">
        <v>0.16145000000000001</v>
      </c>
      <c r="V165" s="160">
        <f t="shared" si="13"/>
        <v>0.16</v>
      </c>
      <c r="W165" s="160"/>
      <c r="X165" s="160" t="s">
        <v>149</v>
      </c>
      <c r="Y165" s="160" t="s">
        <v>150</v>
      </c>
      <c r="Z165" s="149"/>
      <c r="AA165" s="149"/>
      <c r="AB165" s="149"/>
      <c r="AC165" s="149"/>
      <c r="AD165" s="149"/>
      <c r="AE165" s="149"/>
      <c r="AF165" s="149"/>
      <c r="AG165" s="149" t="s">
        <v>151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ht="22.5" outlineLevel="1" x14ac:dyDescent="0.2">
      <c r="A166" s="179">
        <v>80</v>
      </c>
      <c r="B166" s="180" t="s">
        <v>376</v>
      </c>
      <c r="C166" s="191" t="s">
        <v>377</v>
      </c>
      <c r="D166" s="181" t="s">
        <v>224</v>
      </c>
      <c r="E166" s="182">
        <v>1</v>
      </c>
      <c r="F166" s="183"/>
      <c r="G166" s="184">
        <f t="shared" si="7"/>
        <v>0</v>
      </c>
      <c r="H166" s="183"/>
      <c r="I166" s="184">
        <f t="shared" si="8"/>
        <v>0</v>
      </c>
      <c r="J166" s="183"/>
      <c r="K166" s="184">
        <f t="shared" si="9"/>
        <v>0</v>
      </c>
      <c r="L166" s="184">
        <v>21</v>
      </c>
      <c r="M166" s="184">
        <f t="shared" si="10"/>
        <v>0</v>
      </c>
      <c r="N166" s="182">
        <v>0</v>
      </c>
      <c r="O166" s="182">
        <f t="shared" si="11"/>
        <v>0</v>
      </c>
      <c r="P166" s="182">
        <v>0</v>
      </c>
      <c r="Q166" s="182">
        <f t="shared" si="12"/>
        <v>0</v>
      </c>
      <c r="R166" s="184"/>
      <c r="S166" s="184" t="s">
        <v>148</v>
      </c>
      <c r="T166" s="185" t="s">
        <v>148</v>
      </c>
      <c r="U166" s="160">
        <v>0.17696999999999999</v>
      </c>
      <c r="V166" s="160">
        <f t="shared" si="13"/>
        <v>0.18</v>
      </c>
      <c r="W166" s="160"/>
      <c r="X166" s="160" t="s">
        <v>149</v>
      </c>
      <c r="Y166" s="160" t="s">
        <v>150</v>
      </c>
      <c r="Z166" s="149"/>
      <c r="AA166" s="149"/>
      <c r="AB166" s="149"/>
      <c r="AC166" s="149"/>
      <c r="AD166" s="149"/>
      <c r="AE166" s="149"/>
      <c r="AF166" s="149"/>
      <c r="AG166" s="149" t="s">
        <v>151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22.5" outlineLevel="1" x14ac:dyDescent="0.2">
      <c r="A167" s="179">
        <v>81</v>
      </c>
      <c r="B167" s="180" t="s">
        <v>378</v>
      </c>
      <c r="C167" s="191" t="s">
        <v>379</v>
      </c>
      <c r="D167" s="181" t="s">
        <v>224</v>
      </c>
      <c r="E167" s="182">
        <v>1</v>
      </c>
      <c r="F167" s="183"/>
      <c r="G167" s="184">
        <f t="shared" si="7"/>
        <v>0</v>
      </c>
      <c r="H167" s="183"/>
      <c r="I167" s="184">
        <f t="shared" si="8"/>
        <v>0</v>
      </c>
      <c r="J167" s="183"/>
      <c r="K167" s="184">
        <f t="shared" si="9"/>
        <v>0</v>
      </c>
      <c r="L167" s="184">
        <v>21</v>
      </c>
      <c r="M167" s="184">
        <f t="shared" si="10"/>
        <v>0</v>
      </c>
      <c r="N167" s="182">
        <v>0</v>
      </c>
      <c r="O167" s="182">
        <f t="shared" si="11"/>
        <v>0</v>
      </c>
      <c r="P167" s="182">
        <v>0</v>
      </c>
      <c r="Q167" s="182">
        <f t="shared" si="12"/>
        <v>0</v>
      </c>
      <c r="R167" s="184"/>
      <c r="S167" s="184" t="s">
        <v>148</v>
      </c>
      <c r="T167" s="185" t="s">
        <v>148</v>
      </c>
      <c r="U167" s="160">
        <v>0.21593999999999999</v>
      </c>
      <c r="V167" s="160">
        <f t="shared" si="13"/>
        <v>0.22</v>
      </c>
      <c r="W167" s="160"/>
      <c r="X167" s="160" t="s">
        <v>149</v>
      </c>
      <c r="Y167" s="160" t="s">
        <v>150</v>
      </c>
      <c r="Z167" s="149"/>
      <c r="AA167" s="149"/>
      <c r="AB167" s="149"/>
      <c r="AC167" s="149"/>
      <c r="AD167" s="149"/>
      <c r="AE167" s="149"/>
      <c r="AF167" s="149"/>
      <c r="AG167" s="149" t="s">
        <v>151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outlineLevel="1" x14ac:dyDescent="0.2">
      <c r="A168" s="179">
        <v>82</v>
      </c>
      <c r="B168" s="180" t="s">
        <v>380</v>
      </c>
      <c r="C168" s="191" t="s">
        <v>381</v>
      </c>
      <c r="D168" s="181" t="s">
        <v>224</v>
      </c>
      <c r="E168" s="182">
        <v>1</v>
      </c>
      <c r="F168" s="183"/>
      <c r="G168" s="184">
        <f t="shared" si="7"/>
        <v>0</v>
      </c>
      <c r="H168" s="183"/>
      <c r="I168" s="184">
        <f t="shared" si="8"/>
        <v>0</v>
      </c>
      <c r="J168" s="183"/>
      <c r="K168" s="184">
        <f t="shared" si="9"/>
        <v>0</v>
      </c>
      <c r="L168" s="184">
        <v>21</v>
      </c>
      <c r="M168" s="184">
        <f t="shared" si="10"/>
        <v>0</v>
      </c>
      <c r="N168" s="182">
        <v>0</v>
      </c>
      <c r="O168" s="182">
        <f t="shared" si="11"/>
        <v>0</v>
      </c>
      <c r="P168" s="182">
        <v>0</v>
      </c>
      <c r="Q168" s="182">
        <f t="shared" si="12"/>
        <v>0</v>
      </c>
      <c r="R168" s="184"/>
      <c r="S168" s="184" t="s">
        <v>148</v>
      </c>
      <c r="T168" s="185" t="s">
        <v>148</v>
      </c>
      <c r="U168" s="160">
        <v>0.25024000000000002</v>
      </c>
      <c r="V168" s="160">
        <f t="shared" si="13"/>
        <v>0.25</v>
      </c>
      <c r="W168" s="160"/>
      <c r="X168" s="160" t="s">
        <v>149</v>
      </c>
      <c r="Y168" s="160" t="s">
        <v>150</v>
      </c>
      <c r="Z168" s="149"/>
      <c r="AA168" s="149"/>
      <c r="AB168" s="149"/>
      <c r="AC168" s="149"/>
      <c r="AD168" s="149"/>
      <c r="AE168" s="149"/>
      <c r="AF168" s="149"/>
      <c r="AG168" s="149" t="s">
        <v>151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ht="22.5" outlineLevel="1" x14ac:dyDescent="0.2">
      <c r="A169" s="179">
        <v>83</v>
      </c>
      <c r="B169" s="180" t="s">
        <v>382</v>
      </c>
      <c r="C169" s="191" t="s">
        <v>383</v>
      </c>
      <c r="D169" s="181" t="s">
        <v>224</v>
      </c>
      <c r="E169" s="182">
        <v>5</v>
      </c>
      <c r="F169" s="183"/>
      <c r="G169" s="184">
        <f t="shared" si="7"/>
        <v>0</v>
      </c>
      <c r="H169" s="183"/>
      <c r="I169" s="184">
        <f t="shared" si="8"/>
        <v>0</v>
      </c>
      <c r="J169" s="183"/>
      <c r="K169" s="184">
        <f t="shared" si="9"/>
        <v>0</v>
      </c>
      <c r="L169" s="184">
        <v>21</v>
      </c>
      <c r="M169" s="184">
        <f t="shared" si="10"/>
        <v>0</v>
      </c>
      <c r="N169" s="182">
        <v>0</v>
      </c>
      <c r="O169" s="182">
        <f t="shared" si="11"/>
        <v>0</v>
      </c>
      <c r="P169" s="182">
        <v>0</v>
      </c>
      <c r="Q169" s="182">
        <f t="shared" si="12"/>
        <v>0</v>
      </c>
      <c r="R169" s="184"/>
      <c r="S169" s="184" t="s">
        <v>148</v>
      </c>
      <c r="T169" s="185" t="s">
        <v>148</v>
      </c>
      <c r="U169" s="160">
        <v>0.34131</v>
      </c>
      <c r="V169" s="160">
        <f t="shared" si="13"/>
        <v>1.71</v>
      </c>
      <c r="W169" s="160"/>
      <c r="X169" s="160" t="s">
        <v>149</v>
      </c>
      <c r="Y169" s="160" t="s">
        <v>150</v>
      </c>
      <c r="Z169" s="149"/>
      <c r="AA169" s="149"/>
      <c r="AB169" s="149"/>
      <c r="AC169" s="149"/>
      <c r="AD169" s="149"/>
      <c r="AE169" s="149"/>
      <c r="AF169" s="149"/>
      <c r="AG169" s="149" t="s">
        <v>151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ht="22.5" outlineLevel="1" x14ac:dyDescent="0.2">
      <c r="A170" s="179">
        <v>84</v>
      </c>
      <c r="B170" s="180" t="s">
        <v>384</v>
      </c>
      <c r="C170" s="191" t="s">
        <v>385</v>
      </c>
      <c r="D170" s="181" t="s">
        <v>224</v>
      </c>
      <c r="E170" s="182">
        <v>1</v>
      </c>
      <c r="F170" s="183"/>
      <c r="G170" s="184">
        <f t="shared" si="7"/>
        <v>0</v>
      </c>
      <c r="H170" s="183"/>
      <c r="I170" s="184">
        <f t="shared" si="8"/>
        <v>0</v>
      </c>
      <c r="J170" s="183"/>
      <c r="K170" s="184">
        <f t="shared" si="9"/>
        <v>0</v>
      </c>
      <c r="L170" s="184">
        <v>21</v>
      </c>
      <c r="M170" s="184">
        <f t="shared" si="10"/>
        <v>0</v>
      </c>
      <c r="N170" s="182">
        <v>2.0000000000000002E-5</v>
      </c>
      <c r="O170" s="182">
        <f t="shared" si="11"/>
        <v>0</v>
      </c>
      <c r="P170" s="182">
        <v>0</v>
      </c>
      <c r="Q170" s="182">
        <f t="shared" si="12"/>
        <v>0</v>
      </c>
      <c r="R170" s="184"/>
      <c r="S170" s="184" t="s">
        <v>148</v>
      </c>
      <c r="T170" s="185" t="s">
        <v>148</v>
      </c>
      <c r="U170" s="160">
        <v>0.24267</v>
      </c>
      <c r="V170" s="160">
        <f t="shared" si="13"/>
        <v>0.24</v>
      </c>
      <c r="W170" s="160"/>
      <c r="X170" s="160" t="s">
        <v>149</v>
      </c>
      <c r="Y170" s="160" t="s">
        <v>150</v>
      </c>
      <c r="Z170" s="149"/>
      <c r="AA170" s="149"/>
      <c r="AB170" s="149"/>
      <c r="AC170" s="149"/>
      <c r="AD170" s="149"/>
      <c r="AE170" s="149"/>
      <c r="AF170" s="149"/>
      <c r="AG170" s="149" t="s">
        <v>151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22.5" outlineLevel="1" x14ac:dyDescent="0.2">
      <c r="A171" s="179">
        <v>85</v>
      </c>
      <c r="B171" s="180" t="s">
        <v>386</v>
      </c>
      <c r="C171" s="191" t="s">
        <v>387</v>
      </c>
      <c r="D171" s="181" t="s">
        <v>224</v>
      </c>
      <c r="E171" s="182">
        <v>1</v>
      </c>
      <c r="F171" s="183"/>
      <c r="G171" s="184">
        <f t="shared" si="7"/>
        <v>0</v>
      </c>
      <c r="H171" s="183"/>
      <c r="I171" s="184">
        <f t="shared" si="8"/>
        <v>0</v>
      </c>
      <c r="J171" s="183"/>
      <c r="K171" s="184">
        <f t="shared" si="9"/>
        <v>0</v>
      </c>
      <c r="L171" s="184">
        <v>21</v>
      </c>
      <c r="M171" s="184">
        <f t="shared" si="10"/>
        <v>0</v>
      </c>
      <c r="N171" s="182">
        <v>3.0000000000000001E-5</v>
      </c>
      <c r="O171" s="182">
        <f t="shared" si="11"/>
        <v>0</v>
      </c>
      <c r="P171" s="182">
        <v>0</v>
      </c>
      <c r="Q171" s="182">
        <f t="shared" si="12"/>
        <v>0</v>
      </c>
      <c r="R171" s="184"/>
      <c r="S171" s="184" t="s">
        <v>148</v>
      </c>
      <c r="T171" s="185" t="s">
        <v>148</v>
      </c>
      <c r="U171" s="160">
        <v>0.26545000000000002</v>
      </c>
      <c r="V171" s="160">
        <f t="shared" si="13"/>
        <v>0.27</v>
      </c>
      <c r="W171" s="160"/>
      <c r="X171" s="160" t="s">
        <v>149</v>
      </c>
      <c r="Y171" s="160" t="s">
        <v>150</v>
      </c>
      <c r="Z171" s="149"/>
      <c r="AA171" s="149"/>
      <c r="AB171" s="149"/>
      <c r="AC171" s="149"/>
      <c r="AD171" s="149"/>
      <c r="AE171" s="149"/>
      <c r="AF171" s="149"/>
      <c r="AG171" s="149" t="s">
        <v>151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22.5" outlineLevel="1" x14ac:dyDescent="0.2">
      <c r="A172" s="179">
        <v>86</v>
      </c>
      <c r="B172" s="180" t="s">
        <v>388</v>
      </c>
      <c r="C172" s="191" t="s">
        <v>389</v>
      </c>
      <c r="D172" s="181" t="s">
        <v>224</v>
      </c>
      <c r="E172" s="182">
        <v>1</v>
      </c>
      <c r="F172" s="183"/>
      <c r="G172" s="184">
        <f t="shared" si="7"/>
        <v>0</v>
      </c>
      <c r="H172" s="183"/>
      <c r="I172" s="184">
        <f t="shared" si="8"/>
        <v>0</v>
      </c>
      <c r="J172" s="183"/>
      <c r="K172" s="184">
        <f t="shared" si="9"/>
        <v>0</v>
      </c>
      <c r="L172" s="184">
        <v>21</v>
      </c>
      <c r="M172" s="184">
        <f t="shared" si="10"/>
        <v>0</v>
      </c>
      <c r="N172" s="182">
        <v>6.0000000000000002E-5</v>
      </c>
      <c r="O172" s="182">
        <f t="shared" si="11"/>
        <v>0</v>
      </c>
      <c r="P172" s="182">
        <v>0</v>
      </c>
      <c r="Q172" s="182">
        <f t="shared" si="12"/>
        <v>0</v>
      </c>
      <c r="R172" s="184"/>
      <c r="S172" s="184" t="s">
        <v>148</v>
      </c>
      <c r="T172" s="185" t="s">
        <v>148</v>
      </c>
      <c r="U172" s="160">
        <v>0.32391999999999999</v>
      </c>
      <c r="V172" s="160">
        <f t="shared" si="13"/>
        <v>0.32</v>
      </c>
      <c r="W172" s="160"/>
      <c r="X172" s="160" t="s">
        <v>149</v>
      </c>
      <c r="Y172" s="160" t="s">
        <v>150</v>
      </c>
      <c r="Z172" s="149"/>
      <c r="AA172" s="149"/>
      <c r="AB172" s="149"/>
      <c r="AC172" s="149"/>
      <c r="AD172" s="149"/>
      <c r="AE172" s="149"/>
      <c r="AF172" s="149"/>
      <c r="AG172" s="149" t="s">
        <v>151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outlineLevel="1" x14ac:dyDescent="0.2">
      <c r="A173" s="179">
        <v>87</v>
      </c>
      <c r="B173" s="180" t="s">
        <v>390</v>
      </c>
      <c r="C173" s="191" t="s">
        <v>391</v>
      </c>
      <c r="D173" s="181" t="s">
        <v>224</v>
      </c>
      <c r="E173" s="182">
        <v>1</v>
      </c>
      <c r="F173" s="183"/>
      <c r="G173" s="184">
        <f t="shared" si="7"/>
        <v>0</v>
      </c>
      <c r="H173" s="183"/>
      <c r="I173" s="184">
        <f t="shared" si="8"/>
        <v>0</v>
      </c>
      <c r="J173" s="183"/>
      <c r="K173" s="184">
        <f t="shared" si="9"/>
        <v>0</v>
      </c>
      <c r="L173" s="184">
        <v>21</v>
      </c>
      <c r="M173" s="184">
        <f t="shared" si="10"/>
        <v>0</v>
      </c>
      <c r="N173" s="182">
        <v>1.1E-4</v>
      </c>
      <c r="O173" s="182">
        <f t="shared" si="11"/>
        <v>0</v>
      </c>
      <c r="P173" s="182">
        <v>0</v>
      </c>
      <c r="Q173" s="182">
        <f t="shared" si="12"/>
        <v>0</v>
      </c>
      <c r="R173" s="184"/>
      <c r="S173" s="184" t="s">
        <v>148</v>
      </c>
      <c r="T173" s="185" t="s">
        <v>148</v>
      </c>
      <c r="U173" s="160">
        <v>0.37535000000000002</v>
      </c>
      <c r="V173" s="160">
        <f t="shared" si="13"/>
        <v>0.38</v>
      </c>
      <c r="W173" s="160"/>
      <c r="X173" s="160" t="s">
        <v>149</v>
      </c>
      <c r="Y173" s="160" t="s">
        <v>150</v>
      </c>
      <c r="Z173" s="149"/>
      <c r="AA173" s="149"/>
      <c r="AB173" s="149"/>
      <c r="AC173" s="149"/>
      <c r="AD173" s="149"/>
      <c r="AE173" s="149"/>
      <c r="AF173" s="149"/>
      <c r="AG173" s="149" t="s">
        <v>151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22.5" outlineLevel="1" x14ac:dyDescent="0.2">
      <c r="A174" s="179">
        <v>88</v>
      </c>
      <c r="B174" s="180" t="s">
        <v>392</v>
      </c>
      <c r="C174" s="191" t="s">
        <v>393</v>
      </c>
      <c r="D174" s="181" t="s">
        <v>224</v>
      </c>
      <c r="E174" s="182">
        <v>5</v>
      </c>
      <c r="F174" s="183"/>
      <c r="G174" s="184">
        <f t="shared" si="7"/>
        <v>0</v>
      </c>
      <c r="H174" s="183"/>
      <c r="I174" s="184">
        <f t="shared" si="8"/>
        <v>0</v>
      </c>
      <c r="J174" s="183"/>
      <c r="K174" s="184">
        <f t="shared" si="9"/>
        <v>0</v>
      </c>
      <c r="L174" s="184">
        <v>21</v>
      </c>
      <c r="M174" s="184">
        <f t="shared" si="10"/>
        <v>0</v>
      </c>
      <c r="N174" s="182">
        <v>2.0000000000000001E-4</v>
      </c>
      <c r="O174" s="182">
        <f t="shared" si="11"/>
        <v>0</v>
      </c>
      <c r="P174" s="182">
        <v>0</v>
      </c>
      <c r="Q174" s="182">
        <f t="shared" si="12"/>
        <v>0</v>
      </c>
      <c r="R174" s="184"/>
      <c r="S174" s="184" t="s">
        <v>148</v>
      </c>
      <c r="T174" s="185" t="s">
        <v>148</v>
      </c>
      <c r="U174" s="160">
        <v>0.51197000000000004</v>
      </c>
      <c r="V174" s="160">
        <f t="shared" si="13"/>
        <v>2.56</v>
      </c>
      <c r="W174" s="160"/>
      <c r="X174" s="160" t="s">
        <v>149</v>
      </c>
      <c r="Y174" s="160" t="s">
        <v>150</v>
      </c>
      <c r="Z174" s="149"/>
      <c r="AA174" s="149"/>
      <c r="AB174" s="149"/>
      <c r="AC174" s="149"/>
      <c r="AD174" s="149"/>
      <c r="AE174" s="149"/>
      <c r="AF174" s="149"/>
      <c r="AG174" s="149" t="s">
        <v>151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72">
        <v>89</v>
      </c>
      <c r="B175" s="173" t="s">
        <v>394</v>
      </c>
      <c r="C175" s="189" t="s">
        <v>395</v>
      </c>
      <c r="D175" s="174" t="s">
        <v>195</v>
      </c>
      <c r="E175" s="175">
        <v>38</v>
      </c>
      <c r="F175" s="176"/>
      <c r="G175" s="177">
        <f t="shared" si="7"/>
        <v>0</v>
      </c>
      <c r="H175" s="176"/>
      <c r="I175" s="177">
        <f t="shared" si="8"/>
        <v>0</v>
      </c>
      <c r="J175" s="176"/>
      <c r="K175" s="177">
        <f t="shared" si="9"/>
        <v>0</v>
      </c>
      <c r="L175" s="177">
        <v>21</v>
      </c>
      <c r="M175" s="177">
        <f t="shared" si="10"/>
        <v>0</v>
      </c>
      <c r="N175" s="175">
        <v>1.66E-3</v>
      </c>
      <c r="O175" s="175">
        <f t="shared" si="11"/>
        <v>0.06</v>
      </c>
      <c r="P175" s="175">
        <v>0</v>
      </c>
      <c r="Q175" s="175">
        <f t="shared" si="12"/>
        <v>0</v>
      </c>
      <c r="R175" s="177"/>
      <c r="S175" s="177" t="s">
        <v>148</v>
      </c>
      <c r="T175" s="178" t="s">
        <v>148</v>
      </c>
      <c r="U175" s="160">
        <v>0.31900000000000001</v>
      </c>
      <c r="V175" s="160">
        <f t="shared" si="13"/>
        <v>12.12</v>
      </c>
      <c r="W175" s="160"/>
      <c r="X175" s="160" t="s">
        <v>149</v>
      </c>
      <c r="Y175" s="160" t="s">
        <v>150</v>
      </c>
      <c r="Z175" s="149"/>
      <c r="AA175" s="149"/>
      <c r="AB175" s="149"/>
      <c r="AC175" s="149"/>
      <c r="AD175" s="149"/>
      <c r="AE175" s="149"/>
      <c r="AF175" s="149"/>
      <c r="AG175" s="149" t="s">
        <v>151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2" x14ac:dyDescent="0.2">
      <c r="A176" s="156"/>
      <c r="B176" s="157"/>
      <c r="C176" s="252" t="s">
        <v>256</v>
      </c>
      <c r="D176" s="253"/>
      <c r="E176" s="253"/>
      <c r="F176" s="253"/>
      <c r="G176" s="253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49"/>
      <c r="AA176" s="149"/>
      <c r="AB176" s="149"/>
      <c r="AC176" s="149"/>
      <c r="AD176" s="149"/>
      <c r="AE176" s="149"/>
      <c r="AF176" s="149"/>
      <c r="AG176" s="149" t="s">
        <v>221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22.5" outlineLevel="1" x14ac:dyDescent="0.2">
      <c r="A177" s="172">
        <v>90</v>
      </c>
      <c r="B177" s="173" t="s">
        <v>396</v>
      </c>
      <c r="C177" s="189" t="s">
        <v>397</v>
      </c>
      <c r="D177" s="174" t="s">
        <v>195</v>
      </c>
      <c r="E177" s="175">
        <v>68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75">
        <v>1.3860000000000001E-2</v>
      </c>
      <c r="O177" s="175">
        <f>ROUND(E177*N177,2)</f>
        <v>0.94</v>
      </c>
      <c r="P177" s="175">
        <v>0</v>
      </c>
      <c r="Q177" s="175">
        <f>ROUND(E177*P177,2)</f>
        <v>0</v>
      </c>
      <c r="R177" s="177" t="s">
        <v>398</v>
      </c>
      <c r="S177" s="177" t="s">
        <v>148</v>
      </c>
      <c r="T177" s="178" t="s">
        <v>148</v>
      </c>
      <c r="U177" s="160">
        <v>0.82899999999999996</v>
      </c>
      <c r="V177" s="160">
        <f>ROUND(E177*U177,2)</f>
        <v>56.37</v>
      </c>
      <c r="W177" s="160"/>
      <c r="X177" s="160" t="s">
        <v>149</v>
      </c>
      <c r="Y177" s="160" t="s">
        <v>150</v>
      </c>
      <c r="Z177" s="149"/>
      <c r="AA177" s="149"/>
      <c r="AB177" s="149"/>
      <c r="AC177" s="149"/>
      <c r="AD177" s="149"/>
      <c r="AE177" s="149"/>
      <c r="AF177" s="149"/>
      <c r="AG177" s="149" t="s">
        <v>151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2" x14ac:dyDescent="0.2">
      <c r="A178" s="156"/>
      <c r="B178" s="157"/>
      <c r="C178" s="252" t="s">
        <v>399</v>
      </c>
      <c r="D178" s="253"/>
      <c r="E178" s="253"/>
      <c r="F178" s="253"/>
      <c r="G178" s="253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49"/>
      <c r="AA178" s="149"/>
      <c r="AB178" s="149"/>
      <c r="AC178" s="149"/>
      <c r="AD178" s="149"/>
      <c r="AE178" s="149"/>
      <c r="AF178" s="149"/>
      <c r="AG178" s="149" t="s">
        <v>221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ht="22.5" outlineLevel="1" x14ac:dyDescent="0.2">
      <c r="A179" s="172">
        <v>91</v>
      </c>
      <c r="B179" s="173" t="s">
        <v>400</v>
      </c>
      <c r="C179" s="189" t="s">
        <v>401</v>
      </c>
      <c r="D179" s="174" t="s">
        <v>195</v>
      </c>
      <c r="E179" s="175">
        <v>272</v>
      </c>
      <c r="F179" s="176"/>
      <c r="G179" s="177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75">
        <v>4.0000000000000002E-4</v>
      </c>
      <c r="O179" s="175">
        <f>ROUND(E179*N179,2)</f>
        <v>0.11</v>
      </c>
      <c r="P179" s="175">
        <v>0</v>
      </c>
      <c r="Q179" s="175">
        <f>ROUND(E179*P179,2)</f>
        <v>0</v>
      </c>
      <c r="R179" s="177"/>
      <c r="S179" s="177" t="s">
        <v>148</v>
      </c>
      <c r="T179" s="178" t="s">
        <v>148</v>
      </c>
      <c r="U179" s="160">
        <v>0.25800000000000001</v>
      </c>
      <c r="V179" s="160">
        <f>ROUND(E179*U179,2)</f>
        <v>70.180000000000007</v>
      </c>
      <c r="W179" s="160"/>
      <c r="X179" s="160" t="s">
        <v>149</v>
      </c>
      <c r="Y179" s="160" t="s">
        <v>150</v>
      </c>
      <c r="Z179" s="149"/>
      <c r="AA179" s="149"/>
      <c r="AB179" s="149"/>
      <c r="AC179" s="149"/>
      <c r="AD179" s="149"/>
      <c r="AE179" s="149"/>
      <c r="AF179" s="149"/>
      <c r="AG179" s="149" t="s">
        <v>151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2" x14ac:dyDescent="0.2">
      <c r="A180" s="156"/>
      <c r="B180" s="157"/>
      <c r="C180" s="252" t="s">
        <v>402</v>
      </c>
      <c r="D180" s="253"/>
      <c r="E180" s="253"/>
      <c r="F180" s="253"/>
      <c r="G180" s="253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49"/>
      <c r="AA180" s="149"/>
      <c r="AB180" s="149"/>
      <c r="AC180" s="149"/>
      <c r="AD180" s="149"/>
      <c r="AE180" s="149"/>
      <c r="AF180" s="149"/>
      <c r="AG180" s="149" t="s">
        <v>221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3" x14ac:dyDescent="0.2">
      <c r="A181" s="156"/>
      <c r="B181" s="157"/>
      <c r="C181" s="261" t="s">
        <v>256</v>
      </c>
      <c r="D181" s="262"/>
      <c r="E181" s="262"/>
      <c r="F181" s="262"/>
      <c r="G181" s="262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49"/>
      <c r="AA181" s="149"/>
      <c r="AB181" s="149"/>
      <c r="AC181" s="149"/>
      <c r="AD181" s="149"/>
      <c r="AE181" s="149"/>
      <c r="AF181" s="149"/>
      <c r="AG181" s="149" t="s">
        <v>221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2" x14ac:dyDescent="0.2">
      <c r="A182" s="156"/>
      <c r="B182" s="157"/>
      <c r="C182" s="190" t="s">
        <v>403</v>
      </c>
      <c r="D182" s="162"/>
      <c r="E182" s="163">
        <v>152</v>
      </c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49"/>
      <c r="AA182" s="149"/>
      <c r="AB182" s="149"/>
      <c r="AC182" s="149"/>
      <c r="AD182" s="149"/>
      <c r="AE182" s="149"/>
      <c r="AF182" s="149"/>
      <c r="AG182" s="149" t="s">
        <v>153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3" x14ac:dyDescent="0.2">
      <c r="A183" s="156"/>
      <c r="B183" s="157"/>
      <c r="C183" s="190" t="s">
        <v>404</v>
      </c>
      <c r="D183" s="162"/>
      <c r="E183" s="163">
        <v>120</v>
      </c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49"/>
      <c r="AA183" s="149"/>
      <c r="AB183" s="149"/>
      <c r="AC183" s="149"/>
      <c r="AD183" s="149"/>
      <c r="AE183" s="149"/>
      <c r="AF183" s="149"/>
      <c r="AG183" s="149" t="s">
        <v>153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22.5" outlineLevel="1" x14ac:dyDescent="0.2">
      <c r="A184" s="172">
        <v>92</v>
      </c>
      <c r="B184" s="173" t="s">
        <v>405</v>
      </c>
      <c r="C184" s="189" t="s">
        <v>406</v>
      </c>
      <c r="D184" s="174" t="s">
        <v>195</v>
      </c>
      <c r="E184" s="175">
        <v>40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4.8000000000000001E-4</v>
      </c>
      <c r="O184" s="175">
        <f>ROUND(E184*N184,2)</f>
        <v>0.02</v>
      </c>
      <c r="P184" s="175">
        <v>0</v>
      </c>
      <c r="Q184" s="175">
        <f>ROUND(E184*P184,2)</f>
        <v>0</v>
      </c>
      <c r="R184" s="177"/>
      <c r="S184" s="177" t="s">
        <v>148</v>
      </c>
      <c r="T184" s="178" t="s">
        <v>148</v>
      </c>
      <c r="U184" s="160">
        <v>0.27889999999999998</v>
      </c>
      <c r="V184" s="160">
        <f>ROUND(E184*U184,2)</f>
        <v>11.16</v>
      </c>
      <c r="W184" s="160"/>
      <c r="X184" s="160" t="s">
        <v>149</v>
      </c>
      <c r="Y184" s="160" t="s">
        <v>150</v>
      </c>
      <c r="Z184" s="149"/>
      <c r="AA184" s="149"/>
      <c r="AB184" s="149"/>
      <c r="AC184" s="149"/>
      <c r="AD184" s="149"/>
      <c r="AE184" s="149"/>
      <c r="AF184" s="149"/>
      <c r="AG184" s="149" t="s">
        <v>151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2" x14ac:dyDescent="0.2">
      <c r="A185" s="156"/>
      <c r="B185" s="157"/>
      <c r="C185" s="252" t="s">
        <v>402</v>
      </c>
      <c r="D185" s="253"/>
      <c r="E185" s="253"/>
      <c r="F185" s="253"/>
      <c r="G185" s="253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49"/>
      <c r="AA185" s="149"/>
      <c r="AB185" s="149"/>
      <c r="AC185" s="149"/>
      <c r="AD185" s="149"/>
      <c r="AE185" s="149"/>
      <c r="AF185" s="149"/>
      <c r="AG185" s="149" t="s">
        <v>221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3" x14ac:dyDescent="0.2">
      <c r="A186" s="156"/>
      <c r="B186" s="157"/>
      <c r="C186" s="261" t="s">
        <v>256</v>
      </c>
      <c r="D186" s="262"/>
      <c r="E186" s="262"/>
      <c r="F186" s="262"/>
      <c r="G186" s="262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49"/>
      <c r="AA186" s="149"/>
      <c r="AB186" s="149"/>
      <c r="AC186" s="149"/>
      <c r="AD186" s="149"/>
      <c r="AE186" s="149"/>
      <c r="AF186" s="149"/>
      <c r="AG186" s="149" t="s">
        <v>221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2" x14ac:dyDescent="0.2">
      <c r="A187" s="156"/>
      <c r="B187" s="157"/>
      <c r="C187" s="190" t="s">
        <v>407</v>
      </c>
      <c r="D187" s="162"/>
      <c r="E187" s="163">
        <v>40</v>
      </c>
      <c r="F187" s="160"/>
      <c r="G187" s="160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49"/>
      <c r="AA187" s="149"/>
      <c r="AB187" s="149"/>
      <c r="AC187" s="149"/>
      <c r="AD187" s="149"/>
      <c r="AE187" s="149"/>
      <c r="AF187" s="149"/>
      <c r="AG187" s="149" t="s">
        <v>153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ht="22.5" outlineLevel="1" x14ac:dyDescent="0.2">
      <c r="A188" s="172">
        <v>93</v>
      </c>
      <c r="B188" s="173" t="s">
        <v>408</v>
      </c>
      <c r="C188" s="189" t="s">
        <v>409</v>
      </c>
      <c r="D188" s="174" t="s">
        <v>195</v>
      </c>
      <c r="E188" s="175">
        <v>40</v>
      </c>
      <c r="F188" s="176"/>
      <c r="G188" s="177">
        <f>ROUND(E188*F188,2)</f>
        <v>0</v>
      </c>
      <c r="H188" s="176"/>
      <c r="I188" s="177">
        <f>ROUND(E188*H188,2)</f>
        <v>0</v>
      </c>
      <c r="J188" s="176"/>
      <c r="K188" s="177">
        <f>ROUND(E188*J188,2)</f>
        <v>0</v>
      </c>
      <c r="L188" s="177">
        <v>21</v>
      </c>
      <c r="M188" s="177">
        <f>G188*(1+L188/100)</f>
        <v>0</v>
      </c>
      <c r="N188" s="175">
        <v>6.4999999999999997E-4</v>
      </c>
      <c r="O188" s="175">
        <f>ROUND(E188*N188,2)</f>
        <v>0.03</v>
      </c>
      <c r="P188" s="175">
        <v>0</v>
      </c>
      <c r="Q188" s="175">
        <f>ROUND(E188*P188,2)</f>
        <v>0</v>
      </c>
      <c r="R188" s="177"/>
      <c r="S188" s="177" t="s">
        <v>148</v>
      </c>
      <c r="T188" s="178" t="s">
        <v>148</v>
      </c>
      <c r="U188" s="160">
        <v>0.33279999999999998</v>
      </c>
      <c r="V188" s="160">
        <f>ROUND(E188*U188,2)</f>
        <v>13.31</v>
      </c>
      <c r="W188" s="160"/>
      <c r="X188" s="160" t="s">
        <v>149</v>
      </c>
      <c r="Y188" s="160" t="s">
        <v>150</v>
      </c>
      <c r="Z188" s="149"/>
      <c r="AA188" s="149"/>
      <c r="AB188" s="149"/>
      <c r="AC188" s="149"/>
      <c r="AD188" s="149"/>
      <c r="AE188" s="149"/>
      <c r="AF188" s="149"/>
      <c r="AG188" s="149" t="s">
        <v>151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2" x14ac:dyDescent="0.2">
      <c r="A189" s="156"/>
      <c r="B189" s="157"/>
      <c r="C189" s="252" t="s">
        <v>402</v>
      </c>
      <c r="D189" s="253"/>
      <c r="E189" s="253"/>
      <c r="F189" s="253"/>
      <c r="G189" s="253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49"/>
      <c r="AA189" s="149"/>
      <c r="AB189" s="149"/>
      <c r="AC189" s="149"/>
      <c r="AD189" s="149"/>
      <c r="AE189" s="149"/>
      <c r="AF189" s="149"/>
      <c r="AG189" s="149" t="s">
        <v>221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3" x14ac:dyDescent="0.2">
      <c r="A190" s="156"/>
      <c r="B190" s="157"/>
      <c r="C190" s="261" t="s">
        <v>256</v>
      </c>
      <c r="D190" s="262"/>
      <c r="E190" s="262"/>
      <c r="F190" s="262"/>
      <c r="G190" s="262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49"/>
      <c r="AA190" s="149"/>
      <c r="AB190" s="149"/>
      <c r="AC190" s="149"/>
      <c r="AD190" s="149"/>
      <c r="AE190" s="149"/>
      <c r="AF190" s="149"/>
      <c r="AG190" s="149" t="s">
        <v>221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2" x14ac:dyDescent="0.2">
      <c r="A191" s="156"/>
      <c r="B191" s="157"/>
      <c r="C191" s="190" t="s">
        <v>410</v>
      </c>
      <c r="D191" s="162"/>
      <c r="E191" s="163">
        <v>36</v>
      </c>
      <c r="F191" s="160"/>
      <c r="G191" s="160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49"/>
      <c r="AA191" s="149"/>
      <c r="AB191" s="149"/>
      <c r="AC191" s="149"/>
      <c r="AD191" s="149"/>
      <c r="AE191" s="149"/>
      <c r="AF191" s="149"/>
      <c r="AG191" s="149" t="s">
        <v>153</v>
      </c>
      <c r="AH191" s="149">
        <v>0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3" x14ac:dyDescent="0.2">
      <c r="A192" s="156"/>
      <c r="B192" s="157"/>
      <c r="C192" s="190" t="s">
        <v>411</v>
      </c>
      <c r="D192" s="162"/>
      <c r="E192" s="163">
        <v>4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49"/>
      <c r="AA192" s="149"/>
      <c r="AB192" s="149"/>
      <c r="AC192" s="149"/>
      <c r="AD192" s="149"/>
      <c r="AE192" s="149"/>
      <c r="AF192" s="149"/>
      <c r="AG192" s="149" t="s">
        <v>153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ht="22.5" outlineLevel="1" x14ac:dyDescent="0.2">
      <c r="A193" s="172">
        <v>94</v>
      </c>
      <c r="B193" s="173" t="s">
        <v>412</v>
      </c>
      <c r="C193" s="189" t="s">
        <v>413</v>
      </c>
      <c r="D193" s="174" t="s">
        <v>195</v>
      </c>
      <c r="E193" s="175">
        <v>16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5">
        <v>9.5E-4</v>
      </c>
      <c r="O193" s="175">
        <f>ROUND(E193*N193,2)</f>
        <v>0.02</v>
      </c>
      <c r="P193" s="175">
        <v>0</v>
      </c>
      <c r="Q193" s="175">
        <f>ROUND(E193*P193,2)</f>
        <v>0</v>
      </c>
      <c r="R193" s="177"/>
      <c r="S193" s="177" t="s">
        <v>148</v>
      </c>
      <c r="T193" s="178" t="s">
        <v>148</v>
      </c>
      <c r="U193" s="160">
        <v>0.38469999999999999</v>
      </c>
      <c r="V193" s="160">
        <f>ROUND(E193*U193,2)</f>
        <v>6.16</v>
      </c>
      <c r="W193" s="160"/>
      <c r="X193" s="160" t="s">
        <v>149</v>
      </c>
      <c r="Y193" s="160" t="s">
        <v>150</v>
      </c>
      <c r="Z193" s="149"/>
      <c r="AA193" s="149"/>
      <c r="AB193" s="149"/>
      <c r="AC193" s="149"/>
      <c r="AD193" s="149"/>
      <c r="AE193" s="149"/>
      <c r="AF193" s="149"/>
      <c r="AG193" s="149" t="s">
        <v>151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2" x14ac:dyDescent="0.2">
      <c r="A194" s="156"/>
      <c r="B194" s="157"/>
      <c r="C194" s="252" t="s">
        <v>402</v>
      </c>
      <c r="D194" s="253"/>
      <c r="E194" s="253"/>
      <c r="F194" s="253"/>
      <c r="G194" s="253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49"/>
      <c r="AA194" s="149"/>
      <c r="AB194" s="149"/>
      <c r="AC194" s="149"/>
      <c r="AD194" s="149"/>
      <c r="AE194" s="149"/>
      <c r="AF194" s="149"/>
      <c r="AG194" s="149" t="s">
        <v>221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3" x14ac:dyDescent="0.2">
      <c r="A195" s="156"/>
      <c r="B195" s="157"/>
      <c r="C195" s="261" t="s">
        <v>256</v>
      </c>
      <c r="D195" s="262"/>
      <c r="E195" s="262"/>
      <c r="F195" s="262"/>
      <c r="G195" s="262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49"/>
      <c r="AA195" s="149"/>
      <c r="AB195" s="149"/>
      <c r="AC195" s="149"/>
      <c r="AD195" s="149"/>
      <c r="AE195" s="149"/>
      <c r="AF195" s="149"/>
      <c r="AG195" s="149" t="s">
        <v>221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2" x14ac:dyDescent="0.2">
      <c r="A196" s="156"/>
      <c r="B196" s="157"/>
      <c r="C196" s="190" t="s">
        <v>414</v>
      </c>
      <c r="D196" s="162"/>
      <c r="E196" s="163">
        <v>16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49"/>
      <c r="AA196" s="149"/>
      <c r="AB196" s="149"/>
      <c r="AC196" s="149"/>
      <c r="AD196" s="149"/>
      <c r="AE196" s="149"/>
      <c r="AF196" s="149"/>
      <c r="AG196" s="149" t="s">
        <v>153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ht="22.5" outlineLevel="1" x14ac:dyDescent="0.2">
      <c r="A197" s="172">
        <v>95</v>
      </c>
      <c r="B197" s="173" t="s">
        <v>415</v>
      </c>
      <c r="C197" s="189" t="s">
        <v>416</v>
      </c>
      <c r="D197" s="174" t="s">
        <v>195</v>
      </c>
      <c r="E197" s="175">
        <v>56</v>
      </c>
      <c r="F197" s="176"/>
      <c r="G197" s="177">
        <f>ROUND(E197*F197,2)</f>
        <v>0</v>
      </c>
      <c r="H197" s="176"/>
      <c r="I197" s="177">
        <f>ROUND(E197*H197,2)</f>
        <v>0</v>
      </c>
      <c r="J197" s="176"/>
      <c r="K197" s="177">
        <f>ROUND(E197*J197,2)</f>
        <v>0</v>
      </c>
      <c r="L197" s="177">
        <v>21</v>
      </c>
      <c r="M197" s="177">
        <f>G197*(1+L197/100)</f>
        <v>0</v>
      </c>
      <c r="N197" s="175">
        <v>1.2800000000000001E-3</v>
      </c>
      <c r="O197" s="175">
        <f>ROUND(E197*N197,2)</f>
        <v>7.0000000000000007E-2</v>
      </c>
      <c r="P197" s="175">
        <v>0</v>
      </c>
      <c r="Q197" s="175">
        <f>ROUND(E197*P197,2)</f>
        <v>0</v>
      </c>
      <c r="R197" s="177"/>
      <c r="S197" s="177" t="s">
        <v>148</v>
      </c>
      <c r="T197" s="178" t="s">
        <v>148</v>
      </c>
      <c r="U197" s="160">
        <v>0.47670000000000001</v>
      </c>
      <c r="V197" s="160">
        <f>ROUND(E197*U197,2)</f>
        <v>26.7</v>
      </c>
      <c r="W197" s="160"/>
      <c r="X197" s="160" t="s">
        <v>149</v>
      </c>
      <c r="Y197" s="160" t="s">
        <v>150</v>
      </c>
      <c r="Z197" s="149"/>
      <c r="AA197" s="149"/>
      <c r="AB197" s="149"/>
      <c r="AC197" s="149"/>
      <c r="AD197" s="149"/>
      <c r="AE197" s="149"/>
      <c r="AF197" s="149"/>
      <c r="AG197" s="149" t="s">
        <v>151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2" x14ac:dyDescent="0.2">
      <c r="A198" s="156"/>
      <c r="B198" s="157"/>
      <c r="C198" s="252" t="s">
        <v>402</v>
      </c>
      <c r="D198" s="253"/>
      <c r="E198" s="253"/>
      <c r="F198" s="253"/>
      <c r="G198" s="253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49"/>
      <c r="AA198" s="149"/>
      <c r="AB198" s="149"/>
      <c r="AC198" s="149"/>
      <c r="AD198" s="149"/>
      <c r="AE198" s="149"/>
      <c r="AF198" s="149"/>
      <c r="AG198" s="149" t="s">
        <v>221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3" x14ac:dyDescent="0.2">
      <c r="A199" s="156"/>
      <c r="B199" s="157"/>
      <c r="C199" s="261" t="s">
        <v>256</v>
      </c>
      <c r="D199" s="262"/>
      <c r="E199" s="262"/>
      <c r="F199" s="262"/>
      <c r="G199" s="262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49"/>
      <c r="AA199" s="149"/>
      <c r="AB199" s="149"/>
      <c r="AC199" s="149"/>
      <c r="AD199" s="149"/>
      <c r="AE199" s="149"/>
      <c r="AF199" s="149"/>
      <c r="AG199" s="149" t="s">
        <v>221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2" x14ac:dyDescent="0.2">
      <c r="A200" s="156"/>
      <c r="B200" s="157"/>
      <c r="C200" s="190" t="s">
        <v>417</v>
      </c>
      <c r="D200" s="162"/>
      <c r="E200" s="163">
        <v>56</v>
      </c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49"/>
      <c r="AA200" s="149"/>
      <c r="AB200" s="149"/>
      <c r="AC200" s="149"/>
      <c r="AD200" s="149"/>
      <c r="AE200" s="149"/>
      <c r="AF200" s="149"/>
      <c r="AG200" s="149" t="s">
        <v>153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72">
        <v>96</v>
      </c>
      <c r="B201" s="173" t="s">
        <v>418</v>
      </c>
      <c r="C201" s="189" t="s">
        <v>419</v>
      </c>
      <c r="D201" s="174" t="s">
        <v>195</v>
      </c>
      <c r="E201" s="175">
        <v>458</v>
      </c>
      <c r="F201" s="176"/>
      <c r="G201" s="177">
        <f>ROUND(E201*F201,2)</f>
        <v>0</v>
      </c>
      <c r="H201" s="176"/>
      <c r="I201" s="177">
        <f>ROUND(E201*H201,2)</f>
        <v>0</v>
      </c>
      <c r="J201" s="176"/>
      <c r="K201" s="177">
        <f>ROUND(E201*J201,2)</f>
        <v>0</v>
      </c>
      <c r="L201" s="177">
        <v>21</v>
      </c>
      <c r="M201" s="177">
        <f>G201*(1+L201/100)</f>
        <v>0</v>
      </c>
      <c r="N201" s="175">
        <v>0</v>
      </c>
      <c r="O201" s="175">
        <f>ROUND(E201*N201,2)</f>
        <v>0</v>
      </c>
      <c r="P201" s="175">
        <v>0</v>
      </c>
      <c r="Q201" s="175">
        <f>ROUND(E201*P201,2)</f>
        <v>0</v>
      </c>
      <c r="R201" s="177"/>
      <c r="S201" s="177" t="s">
        <v>148</v>
      </c>
      <c r="T201" s="178" t="s">
        <v>148</v>
      </c>
      <c r="U201" s="160">
        <v>2.9000000000000001E-2</v>
      </c>
      <c r="V201" s="160">
        <f>ROUND(E201*U201,2)</f>
        <v>13.28</v>
      </c>
      <c r="W201" s="160"/>
      <c r="X201" s="160" t="s">
        <v>149</v>
      </c>
      <c r="Y201" s="160" t="s">
        <v>150</v>
      </c>
      <c r="Z201" s="149"/>
      <c r="AA201" s="149"/>
      <c r="AB201" s="149"/>
      <c r="AC201" s="149"/>
      <c r="AD201" s="149"/>
      <c r="AE201" s="149"/>
      <c r="AF201" s="149"/>
      <c r="AG201" s="149" t="s">
        <v>151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2" x14ac:dyDescent="0.2">
      <c r="A202" s="156"/>
      <c r="B202" s="157"/>
      <c r="C202" s="252" t="s">
        <v>420</v>
      </c>
      <c r="D202" s="253"/>
      <c r="E202" s="253"/>
      <c r="F202" s="253"/>
      <c r="G202" s="253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49"/>
      <c r="AA202" s="149"/>
      <c r="AB202" s="149"/>
      <c r="AC202" s="149"/>
      <c r="AD202" s="149"/>
      <c r="AE202" s="149"/>
      <c r="AF202" s="149"/>
      <c r="AG202" s="149" t="s">
        <v>221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2" x14ac:dyDescent="0.2">
      <c r="A203" s="156"/>
      <c r="B203" s="157"/>
      <c r="C203" s="190" t="s">
        <v>421</v>
      </c>
      <c r="D203" s="162"/>
      <c r="E203" s="163">
        <v>458</v>
      </c>
      <c r="F203" s="160"/>
      <c r="G203" s="1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49"/>
      <c r="AA203" s="149"/>
      <c r="AB203" s="149"/>
      <c r="AC203" s="149"/>
      <c r="AD203" s="149"/>
      <c r="AE203" s="149"/>
      <c r="AF203" s="149"/>
      <c r="AG203" s="149" t="s">
        <v>153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2">
        <v>97</v>
      </c>
      <c r="B204" s="173" t="s">
        <v>422</v>
      </c>
      <c r="C204" s="189" t="s">
        <v>423</v>
      </c>
      <c r="D204" s="174" t="s">
        <v>195</v>
      </c>
      <c r="E204" s="175">
        <v>16</v>
      </c>
      <c r="F204" s="176"/>
      <c r="G204" s="177">
        <f>ROUND(E204*F204,2)</f>
        <v>0</v>
      </c>
      <c r="H204" s="176"/>
      <c r="I204" s="177">
        <f>ROUND(E204*H204,2)</f>
        <v>0</v>
      </c>
      <c r="J204" s="176"/>
      <c r="K204" s="177">
        <f>ROUND(E204*J204,2)</f>
        <v>0</v>
      </c>
      <c r="L204" s="177">
        <v>21</v>
      </c>
      <c r="M204" s="177">
        <f>G204*(1+L204/100)</f>
        <v>0</v>
      </c>
      <c r="N204" s="175">
        <v>0</v>
      </c>
      <c r="O204" s="175">
        <f>ROUND(E204*N204,2)</f>
        <v>0</v>
      </c>
      <c r="P204" s="175">
        <v>0</v>
      </c>
      <c r="Q204" s="175">
        <f>ROUND(E204*P204,2)</f>
        <v>0</v>
      </c>
      <c r="R204" s="177"/>
      <c r="S204" s="177" t="s">
        <v>148</v>
      </c>
      <c r="T204" s="178" t="s">
        <v>148</v>
      </c>
      <c r="U204" s="160">
        <v>3.1E-2</v>
      </c>
      <c r="V204" s="160">
        <f>ROUND(E204*U204,2)</f>
        <v>0.5</v>
      </c>
      <c r="W204" s="160"/>
      <c r="X204" s="160" t="s">
        <v>149</v>
      </c>
      <c r="Y204" s="160" t="s">
        <v>150</v>
      </c>
      <c r="Z204" s="149"/>
      <c r="AA204" s="149"/>
      <c r="AB204" s="149"/>
      <c r="AC204" s="149"/>
      <c r="AD204" s="149"/>
      <c r="AE204" s="149"/>
      <c r="AF204" s="149"/>
      <c r="AG204" s="149" t="s">
        <v>151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2" x14ac:dyDescent="0.2">
      <c r="A205" s="156"/>
      <c r="B205" s="157"/>
      <c r="C205" s="252" t="s">
        <v>420</v>
      </c>
      <c r="D205" s="253"/>
      <c r="E205" s="253"/>
      <c r="F205" s="253"/>
      <c r="G205" s="253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49"/>
      <c r="AA205" s="149"/>
      <c r="AB205" s="149"/>
      <c r="AC205" s="149"/>
      <c r="AD205" s="149"/>
      <c r="AE205" s="149"/>
      <c r="AF205" s="149"/>
      <c r="AG205" s="149" t="s">
        <v>221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2">
        <v>98</v>
      </c>
      <c r="B206" s="173" t="s">
        <v>424</v>
      </c>
      <c r="C206" s="189" t="s">
        <v>425</v>
      </c>
      <c r="D206" s="174" t="s">
        <v>195</v>
      </c>
      <c r="E206" s="175">
        <v>56</v>
      </c>
      <c r="F206" s="176"/>
      <c r="G206" s="177">
        <f>ROUND(E206*F206,2)</f>
        <v>0</v>
      </c>
      <c r="H206" s="176"/>
      <c r="I206" s="177">
        <f>ROUND(E206*H206,2)</f>
        <v>0</v>
      </c>
      <c r="J206" s="176"/>
      <c r="K206" s="177">
        <f>ROUND(E206*J206,2)</f>
        <v>0</v>
      </c>
      <c r="L206" s="177">
        <v>21</v>
      </c>
      <c r="M206" s="177">
        <f>G206*(1+L206/100)</f>
        <v>0</v>
      </c>
      <c r="N206" s="175">
        <v>0</v>
      </c>
      <c r="O206" s="175">
        <f>ROUND(E206*N206,2)</f>
        <v>0</v>
      </c>
      <c r="P206" s="175">
        <v>0</v>
      </c>
      <c r="Q206" s="175">
        <f>ROUND(E206*P206,2)</f>
        <v>0</v>
      </c>
      <c r="R206" s="177"/>
      <c r="S206" s="177" t="s">
        <v>148</v>
      </c>
      <c r="T206" s="178" t="s">
        <v>148</v>
      </c>
      <c r="U206" s="160">
        <v>4.2000000000000003E-2</v>
      </c>
      <c r="V206" s="160">
        <f>ROUND(E206*U206,2)</f>
        <v>2.35</v>
      </c>
      <c r="W206" s="160"/>
      <c r="X206" s="160" t="s">
        <v>149</v>
      </c>
      <c r="Y206" s="160" t="s">
        <v>150</v>
      </c>
      <c r="Z206" s="149"/>
      <c r="AA206" s="149"/>
      <c r="AB206" s="149"/>
      <c r="AC206" s="149"/>
      <c r="AD206" s="149"/>
      <c r="AE206" s="149"/>
      <c r="AF206" s="149"/>
      <c r="AG206" s="149" t="s">
        <v>151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2" x14ac:dyDescent="0.2">
      <c r="A207" s="156"/>
      <c r="B207" s="157"/>
      <c r="C207" s="252" t="s">
        <v>420</v>
      </c>
      <c r="D207" s="253"/>
      <c r="E207" s="253"/>
      <c r="F207" s="253"/>
      <c r="G207" s="253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49"/>
      <c r="AA207" s="149"/>
      <c r="AB207" s="149"/>
      <c r="AC207" s="149"/>
      <c r="AD207" s="149"/>
      <c r="AE207" s="149"/>
      <c r="AF207" s="149"/>
      <c r="AG207" s="149" t="s">
        <v>221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2">
        <v>99</v>
      </c>
      <c r="B208" s="173" t="s">
        <v>426</v>
      </c>
      <c r="C208" s="189" t="s">
        <v>427</v>
      </c>
      <c r="D208" s="174" t="s">
        <v>195</v>
      </c>
      <c r="E208" s="175">
        <v>530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5">
        <v>1.0000000000000001E-5</v>
      </c>
      <c r="O208" s="175">
        <f>ROUND(E208*N208,2)</f>
        <v>0.01</v>
      </c>
      <c r="P208" s="175">
        <v>0</v>
      </c>
      <c r="Q208" s="175">
        <f>ROUND(E208*P208,2)</f>
        <v>0</v>
      </c>
      <c r="R208" s="177"/>
      <c r="S208" s="177" t="s">
        <v>148</v>
      </c>
      <c r="T208" s="178" t="s">
        <v>148</v>
      </c>
      <c r="U208" s="160">
        <v>6.2E-2</v>
      </c>
      <c r="V208" s="160">
        <f>ROUND(E208*U208,2)</f>
        <v>32.86</v>
      </c>
      <c r="W208" s="160"/>
      <c r="X208" s="160" t="s">
        <v>149</v>
      </c>
      <c r="Y208" s="160" t="s">
        <v>150</v>
      </c>
      <c r="Z208" s="149"/>
      <c r="AA208" s="149"/>
      <c r="AB208" s="149"/>
      <c r="AC208" s="149"/>
      <c r="AD208" s="149"/>
      <c r="AE208" s="149"/>
      <c r="AF208" s="149"/>
      <c r="AG208" s="149" t="s">
        <v>151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2" x14ac:dyDescent="0.2">
      <c r="A209" s="156"/>
      <c r="B209" s="157"/>
      <c r="C209" s="252" t="s">
        <v>428</v>
      </c>
      <c r="D209" s="253"/>
      <c r="E209" s="253"/>
      <c r="F209" s="253"/>
      <c r="G209" s="253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49"/>
      <c r="AA209" s="149"/>
      <c r="AB209" s="149"/>
      <c r="AC209" s="149"/>
      <c r="AD209" s="149"/>
      <c r="AE209" s="149"/>
      <c r="AF209" s="149"/>
      <c r="AG209" s="149" t="s">
        <v>221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2" x14ac:dyDescent="0.2">
      <c r="A210" s="156"/>
      <c r="B210" s="157"/>
      <c r="C210" s="190" t="s">
        <v>429</v>
      </c>
      <c r="D210" s="162"/>
      <c r="E210" s="163">
        <v>530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49"/>
      <c r="AA210" s="149"/>
      <c r="AB210" s="149"/>
      <c r="AC210" s="149"/>
      <c r="AD210" s="149"/>
      <c r="AE210" s="149"/>
      <c r="AF210" s="149"/>
      <c r="AG210" s="149" t="s">
        <v>153</v>
      </c>
      <c r="AH210" s="149">
        <v>0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79">
        <v>100</v>
      </c>
      <c r="B211" s="180" t="s">
        <v>430</v>
      </c>
      <c r="C211" s="191" t="s">
        <v>431</v>
      </c>
      <c r="D211" s="181" t="s">
        <v>224</v>
      </c>
      <c r="E211" s="182">
        <v>53</v>
      </c>
      <c r="F211" s="183"/>
      <c r="G211" s="184">
        <f>ROUND(E211*F211,2)</f>
        <v>0</v>
      </c>
      <c r="H211" s="183"/>
      <c r="I211" s="184">
        <f>ROUND(E211*H211,2)</f>
        <v>0</v>
      </c>
      <c r="J211" s="183"/>
      <c r="K211" s="184">
        <f>ROUND(E211*J211,2)</f>
        <v>0</v>
      </c>
      <c r="L211" s="184">
        <v>21</v>
      </c>
      <c r="M211" s="184">
        <f>G211*(1+L211/100)</f>
        <v>0</v>
      </c>
      <c r="N211" s="182">
        <v>0</v>
      </c>
      <c r="O211" s="182">
        <f>ROUND(E211*N211,2)</f>
        <v>0</v>
      </c>
      <c r="P211" s="182">
        <v>0</v>
      </c>
      <c r="Q211" s="182">
        <f>ROUND(E211*P211,2)</f>
        <v>0</v>
      </c>
      <c r="R211" s="184"/>
      <c r="S211" s="184" t="s">
        <v>148</v>
      </c>
      <c r="T211" s="185" t="s">
        <v>148</v>
      </c>
      <c r="U211" s="160">
        <v>0.42499999999999999</v>
      </c>
      <c r="V211" s="160">
        <f>ROUND(E211*U211,2)</f>
        <v>22.53</v>
      </c>
      <c r="W211" s="160"/>
      <c r="X211" s="160" t="s">
        <v>149</v>
      </c>
      <c r="Y211" s="160" t="s">
        <v>150</v>
      </c>
      <c r="Z211" s="149"/>
      <c r="AA211" s="149"/>
      <c r="AB211" s="149"/>
      <c r="AC211" s="149"/>
      <c r="AD211" s="149"/>
      <c r="AE211" s="149"/>
      <c r="AF211" s="149"/>
      <c r="AG211" s="149" t="s">
        <v>151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72">
        <v>101</v>
      </c>
      <c r="B212" s="173" t="s">
        <v>432</v>
      </c>
      <c r="C212" s="189" t="s">
        <v>433</v>
      </c>
      <c r="D212" s="174" t="s">
        <v>224</v>
      </c>
      <c r="E212" s="175">
        <v>1</v>
      </c>
      <c r="F212" s="176"/>
      <c r="G212" s="177">
        <f>ROUND(E212*F212,2)</f>
        <v>0</v>
      </c>
      <c r="H212" s="176"/>
      <c r="I212" s="177">
        <f>ROUND(E212*H212,2)</f>
        <v>0</v>
      </c>
      <c r="J212" s="176"/>
      <c r="K212" s="177">
        <f>ROUND(E212*J212,2)</f>
        <v>0</v>
      </c>
      <c r="L212" s="177">
        <v>21</v>
      </c>
      <c r="M212" s="177">
        <f>G212*(1+L212/100)</f>
        <v>0</v>
      </c>
      <c r="N212" s="175">
        <v>0</v>
      </c>
      <c r="O212" s="175">
        <f>ROUND(E212*N212,2)</f>
        <v>0</v>
      </c>
      <c r="P212" s="175">
        <v>0</v>
      </c>
      <c r="Q212" s="175">
        <f>ROUND(E212*P212,2)</f>
        <v>0</v>
      </c>
      <c r="R212" s="177"/>
      <c r="S212" s="177" t="s">
        <v>148</v>
      </c>
      <c r="T212" s="178" t="s">
        <v>148</v>
      </c>
      <c r="U212" s="160">
        <v>0.42499999999999999</v>
      </c>
      <c r="V212" s="160">
        <f>ROUND(E212*U212,2)</f>
        <v>0.43</v>
      </c>
      <c r="W212" s="160"/>
      <c r="X212" s="160" t="s">
        <v>149</v>
      </c>
      <c r="Y212" s="160" t="s">
        <v>150</v>
      </c>
      <c r="Z212" s="149"/>
      <c r="AA212" s="149"/>
      <c r="AB212" s="149"/>
      <c r="AC212" s="149"/>
      <c r="AD212" s="149"/>
      <c r="AE212" s="149"/>
      <c r="AF212" s="149"/>
      <c r="AG212" s="149" t="s">
        <v>151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2" x14ac:dyDescent="0.2">
      <c r="A213" s="156"/>
      <c r="B213" s="157"/>
      <c r="C213" s="190" t="s">
        <v>434</v>
      </c>
      <c r="D213" s="162"/>
      <c r="E213" s="163">
        <v>1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49"/>
      <c r="AA213" s="149"/>
      <c r="AB213" s="149"/>
      <c r="AC213" s="149"/>
      <c r="AD213" s="149"/>
      <c r="AE213" s="149"/>
      <c r="AF213" s="149"/>
      <c r="AG213" s="149" t="s">
        <v>153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79">
        <v>102</v>
      </c>
      <c r="B214" s="180" t="s">
        <v>435</v>
      </c>
      <c r="C214" s="191" t="s">
        <v>436</v>
      </c>
      <c r="D214" s="181" t="s">
        <v>224</v>
      </c>
      <c r="E214" s="182">
        <v>39</v>
      </c>
      <c r="F214" s="183"/>
      <c r="G214" s="184">
        <f t="shared" ref="G214:G221" si="14">ROUND(E214*F214,2)</f>
        <v>0</v>
      </c>
      <c r="H214" s="183"/>
      <c r="I214" s="184">
        <f t="shared" ref="I214:I221" si="15">ROUND(E214*H214,2)</f>
        <v>0</v>
      </c>
      <c r="J214" s="183"/>
      <c r="K214" s="184">
        <f t="shared" ref="K214:K221" si="16">ROUND(E214*J214,2)</f>
        <v>0</v>
      </c>
      <c r="L214" s="184">
        <v>21</v>
      </c>
      <c r="M214" s="184">
        <f t="shared" ref="M214:M221" si="17">G214*(1+L214/100)</f>
        <v>0</v>
      </c>
      <c r="N214" s="182">
        <v>1.8000000000000001E-4</v>
      </c>
      <c r="O214" s="182">
        <f t="shared" ref="O214:O221" si="18">ROUND(E214*N214,2)</f>
        <v>0.01</v>
      </c>
      <c r="P214" s="182">
        <v>0</v>
      </c>
      <c r="Q214" s="182">
        <f t="shared" ref="Q214:Q221" si="19">ROUND(E214*P214,2)</f>
        <v>0</v>
      </c>
      <c r="R214" s="184"/>
      <c r="S214" s="184" t="s">
        <v>148</v>
      </c>
      <c r="T214" s="185" t="s">
        <v>148</v>
      </c>
      <c r="U214" s="160">
        <v>0.16500000000000001</v>
      </c>
      <c r="V214" s="160">
        <f t="shared" ref="V214:V221" si="20">ROUND(E214*U214,2)</f>
        <v>6.44</v>
      </c>
      <c r="W214" s="160"/>
      <c r="X214" s="160" t="s">
        <v>149</v>
      </c>
      <c r="Y214" s="160" t="s">
        <v>150</v>
      </c>
      <c r="Z214" s="149"/>
      <c r="AA214" s="149"/>
      <c r="AB214" s="149"/>
      <c r="AC214" s="149"/>
      <c r="AD214" s="149"/>
      <c r="AE214" s="149"/>
      <c r="AF214" s="149"/>
      <c r="AG214" s="149" t="s">
        <v>151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ht="22.5" outlineLevel="1" x14ac:dyDescent="0.2">
      <c r="A215" s="179">
        <v>103</v>
      </c>
      <c r="B215" s="180" t="s">
        <v>437</v>
      </c>
      <c r="C215" s="191" t="s">
        <v>438</v>
      </c>
      <c r="D215" s="181" t="s">
        <v>224</v>
      </c>
      <c r="E215" s="182">
        <v>4</v>
      </c>
      <c r="F215" s="183"/>
      <c r="G215" s="184">
        <f t="shared" si="14"/>
        <v>0</v>
      </c>
      <c r="H215" s="183"/>
      <c r="I215" s="184">
        <f t="shared" si="15"/>
        <v>0</v>
      </c>
      <c r="J215" s="183"/>
      <c r="K215" s="184">
        <f t="shared" si="16"/>
        <v>0</v>
      </c>
      <c r="L215" s="184">
        <v>21</v>
      </c>
      <c r="M215" s="184">
        <f t="shared" si="17"/>
        <v>0</v>
      </c>
      <c r="N215" s="182">
        <v>5.6999999999999998E-4</v>
      </c>
      <c r="O215" s="182">
        <f t="shared" si="18"/>
        <v>0</v>
      </c>
      <c r="P215" s="182">
        <v>0</v>
      </c>
      <c r="Q215" s="182">
        <f t="shared" si="19"/>
        <v>0</v>
      </c>
      <c r="R215" s="184"/>
      <c r="S215" s="184" t="s">
        <v>148</v>
      </c>
      <c r="T215" s="185" t="s">
        <v>148</v>
      </c>
      <c r="U215" s="160">
        <v>0.22700000000000001</v>
      </c>
      <c r="V215" s="160">
        <f t="shared" si="20"/>
        <v>0.91</v>
      </c>
      <c r="W215" s="160"/>
      <c r="X215" s="160" t="s">
        <v>149</v>
      </c>
      <c r="Y215" s="160" t="s">
        <v>150</v>
      </c>
      <c r="Z215" s="149"/>
      <c r="AA215" s="149"/>
      <c r="AB215" s="149"/>
      <c r="AC215" s="149"/>
      <c r="AD215" s="149"/>
      <c r="AE215" s="149"/>
      <c r="AF215" s="149"/>
      <c r="AG215" s="149" t="s">
        <v>151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ht="22.5" outlineLevel="1" x14ac:dyDescent="0.2">
      <c r="A216" s="179">
        <v>104</v>
      </c>
      <c r="B216" s="180" t="s">
        <v>439</v>
      </c>
      <c r="C216" s="191" t="s">
        <v>440</v>
      </c>
      <c r="D216" s="181" t="s">
        <v>224</v>
      </c>
      <c r="E216" s="182">
        <v>2</v>
      </c>
      <c r="F216" s="183"/>
      <c r="G216" s="184">
        <f t="shared" si="14"/>
        <v>0</v>
      </c>
      <c r="H216" s="183"/>
      <c r="I216" s="184">
        <f t="shared" si="15"/>
        <v>0</v>
      </c>
      <c r="J216" s="183"/>
      <c r="K216" s="184">
        <f t="shared" si="16"/>
        <v>0</v>
      </c>
      <c r="L216" s="184">
        <v>21</v>
      </c>
      <c r="M216" s="184">
        <f t="shared" si="17"/>
        <v>0</v>
      </c>
      <c r="N216" s="182">
        <v>8.0000000000000004E-4</v>
      </c>
      <c r="O216" s="182">
        <f t="shared" si="18"/>
        <v>0</v>
      </c>
      <c r="P216" s="182">
        <v>0</v>
      </c>
      <c r="Q216" s="182">
        <f t="shared" si="19"/>
        <v>0</v>
      </c>
      <c r="R216" s="184"/>
      <c r="S216" s="184" t="s">
        <v>148</v>
      </c>
      <c r="T216" s="185" t="s">
        <v>148</v>
      </c>
      <c r="U216" s="160">
        <v>0.26900000000000002</v>
      </c>
      <c r="V216" s="160">
        <f t="shared" si="20"/>
        <v>0.54</v>
      </c>
      <c r="W216" s="160"/>
      <c r="X216" s="160" t="s">
        <v>149</v>
      </c>
      <c r="Y216" s="160" t="s">
        <v>150</v>
      </c>
      <c r="Z216" s="149"/>
      <c r="AA216" s="149"/>
      <c r="AB216" s="149"/>
      <c r="AC216" s="149"/>
      <c r="AD216" s="149"/>
      <c r="AE216" s="149"/>
      <c r="AF216" s="149"/>
      <c r="AG216" s="149" t="s">
        <v>151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ht="22.5" outlineLevel="1" x14ac:dyDescent="0.2">
      <c r="A217" s="179">
        <v>105</v>
      </c>
      <c r="B217" s="180" t="s">
        <v>441</v>
      </c>
      <c r="C217" s="191" t="s">
        <v>442</v>
      </c>
      <c r="D217" s="181" t="s">
        <v>224</v>
      </c>
      <c r="E217" s="182">
        <v>1</v>
      </c>
      <c r="F217" s="183"/>
      <c r="G217" s="184">
        <f t="shared" si="14"/>
        <v>0</v>
      </c>
      <c r="H217" s="183"/>
      <c r="I217" s="184">
        <f t="shared" si="15"/>
        <v>0</v>
      </c>
      <c r="J217" s="183"/>
      <c r="K217" s="184">
        <f t="shared" si="16"/>
        <v>0</v>
      </c>
      <c r="L217" s="184">
        <v>21</v>
      </c>
      <c r="M217" s="184">
        <f t="shared" si="17"/>
        <v>0</v>
      </c>
      <c r="N217" s="182">
        <v>1.4999999999999999E-2</v>
      </c>
      <c r="O217" s="182">
        <f t="shared" si="18"/>
        <v>0.02</v>
      </c>
      <c r="P217" s="182">
        <v>0</v>
      </c>
      <c r="Q217" s="182">
        <f t="shared" si="19"/>
        <v>0</v>
      </c>
      <c r="R217" s="184"/>
      <c r="S217" s="184" t="s">
        <v>148</v>
      </c>
      <c r="T217" s="185" t="s">
        <v>148</v>
      </c>
      <c r="U217" s="160">
        <v>1.6439999999999999</v>
      </c>
      <c r="V217" s="160">
        <f t="shared" si="20"/>
        <v>1.64</v>
      </c>
      <c r="W217" s="160"/>
      <c r="X217" s="160" t="s">
        <v>149</v>
      </c>
      <c r="Y217" s="160" t="s">
        <v>150</v>
      </c>
      <c r="Z217" s="149"/>
      <c r="AA217" s="149"/>
      <c r="AB217" s="149"/>
      <c r="AC217" s="149"/>
      <c r="AD217" s="149"/>
      <c r="AE217" s="149"/>
      <c r="AF217" s="149"/>
      <c r="AG217" s="149" t="s">
        <v>151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79">
        <v>106</v>
      </c>
      <c r="B218" s="180" t="s">
        <v>443</v>
      </c>
      <c r="C218" s="191" t="s">
        <v>444</v>
      </c>
      <c r="D218" s="181" t="s">
        <v>224</v>
      </c>
      <c r="E218" s="182">
        <v>1</v>
      </c>
      <c r="F218" s="183"/>
      <c r="G218" s="184">
        <f t="shared" si="14"/>
        <v>0</v>
      </c>
      <c r="H218" s="183"/>
      <c r="I218" s="184">
        <f t="shared" si="15"/>
        <v>0</v>
      </c>
      <c r="J218" s="183"/>
      <c r="K218" s="184">
        <f t="shared" si="16"/>
        <v>0</v>
      </c>
      <c r="L218" s="184">
        <v>21</v>
      </c>
      <c r="M218" s="184">
        <f t="shared" si="17"/>
        <v>0</v>
      </c>
      <c r="N218" s="182">
        <v>0</v>
      </c>
      <c r="O218" s="182">
        <f t="shared" si="18"/>
        <v>0</v>
      </c>
      <c r="P218" s="182">
        <v>0</v>
      </c>
      <c r="Q218" s="182">
        <f t="shared" si="19"/>
        <v>0</v>
      </c>
      <c r="R218" s="184"/>
      <c r="S218" s="184" t="s">
        <v>148</v>
      </c>
      <c r="T218" s="185" t="s">
        <v>148</v>
      </c>
      <c r="U218" s="160">
        <v>0.29060000000000002</v>
      </c>
      <c r="V218" s="160">
        <f t="shared" si="20"/>
        <v>0.28999999999999998</v>
      </c>
      <c r="W218" s="160"/>
      <c r="X218" s="160" t="s">
        <v>149</v>
      </c>
      <c r="Y218" s="160" t="s">
        <v>150</v>
      </c>
      <c r="Z218" s="149"/>
      <c r="AA218" s="149"/>
      <c r="AB218" s="149"/>
      <c r="AC218" s="149"/>
      <c r="AD218" s="149"/>
      <c r="AE218" s="149"/>
      <c r="AF218" s="149"/>
      <c r="AG218" s="149" t="s">
        <v>151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79">
        <v>107</v>
      </c>
      <c r="B219" s="180" t="s">
        <v>445</v>
      </c>
      <c r="C219" s="191" t="s">
        <v>446</v>
      </c>
      <c r="D219" s="181" t="s">
        <v>224</v>
      </c>
      <c r="E219" s="182">
        <v>1</v>
      </c>
      <c r="F219" s="183"/>
      <c r="G219" s="184">
        <f t="shared" si="14"/>
        <v>0</v>
      </c>
      <c r="H219" s="183"/>
      <c r="I219" s="184">
        <f t="shared" si="15"/>
        <v>0</v>
      </c>
      <c r="J219" s="183"/>
      <c r="K219" s="184">
        <f t="shared" si="16"/>
        <v>0</v>
      </c>
      <c r="L219" s="184">
        <v>21</v>
      </c>
      <c r="M219" s="184">
        <f t="shared" si="17"/>
        <v>0</v>
      </c>
      <c r="N219" s="182">
        <v>0</v>
      </c>
      <c r="O219" s="182">
        <f t="shared" si="18"/>
        <v>0</v>
      </c>
      <c r="P219" s="182">
        <v>0</v>
      </c>
      <c r="Q219" s="182">
        <f t="shared" si="19"/>
        <v>0</v>
      </c>
      <c r="R219" s="184"/>
      <c r="S219" s="184" t="s">
        <v>148</v>
      </c>
      <c r="T219" s="185" t="s">
        <v>148</v>
      </c>
      <c r="U219" s="160">
        <v>0.1321</v>
      </c>
      <c r="V219" s="160">
        <f t="shared" si="20"/>
        <v>0.13</v>
      </c>
      <c r="W219" s="160"/>
      <c r="X219" s="160" t="s">
        <v>149</v>
      </c>
      <c r="Y219" s="160" t="s">
        <v>150</v>
      </c>
      <c r="Z219" s="149"/>
      <c r="AA219" s="149"/>
      <c r="AB219" s="149"/>
      <c r="AC219" s="149"/>
      <c r="AD219" s="149"/>
      <c r="AE219" s="149"/>
      <c r="AF219" s="149"/>
      <c r="AG219" s="149" t="s">
        <v>151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79">
        <v>108</v>
      </c>
      <c r="B220" s="180" t="s">
        <v>447</v>
      </c>
      <c r="C220" s="191" t="s">
        <v>448</v>
      </c>
      <c r="D220" s="181" t="s">
        <v>224</v>
      </c>
      <c r="E220" s="182">
        <v>1</v>
      </c>
      <c r="F220" s="183"/>
      <c r="G220" s="184">
        <f t="shared" si="14"/>
        <v>0</v>
      </c>
      <c r="H220" s="183"/>
      <c r="I220" s="184">
        <f t="shared" si="15"/>
        <v>0</v>
      </c>
      <c r="J220" s="183"/>
      <c r="K220" s="184">
        <f t="shared" si="16"/>
        <v>0</v>
      </c>
      <c r="L220" s="184">
        <v>21</v>
      </c>
      <c r="M220" s="184">
        <f t="shared" si="17"/>
        <v>0</v>
      </c>
      <c r="N220" s="182">
        <v>0</v>
      </c>
      <c r="O220" s="182">
        <f t="shared" si="18"/>
        <v>0</v>
      </c>
      <c r="P220" s="182">
        <v>0</v>
      </c>
      <c r="Q220" s="182">
        <f t="shared" si="19"/>
        <v>0</v>
      </c>
      <c r="R220" s="184"/>
      <c r="S220" s="184" t="s">
        <v>148</v>
      </c>
      <c r="T220" s="185" t="s">
        <v>148</v>
      </c>
      <c r="U220" s="160">
        <v>0.26419999999999999</v>
      </c>
      <c r="V220" s="160">
        <f t="shared" si="20"/>
        <v>0.26</v>
      </c>
      <c r="W220" s="160"/>
      <c r="X220" s="160" t="s">
        <v>149</v>
      </c>
      <c r="Y220" s="160" t="s">
        <v>150</v>
      </c>
      <c r="Z220" s="149"/>
      <c r="AA220" s="149"/>
      <c r="AB220" s="149"/>
      <c r="AC220" s="149"/>
      <c r="AD220" s="149"/>
      <c r="AE220" s="149"/>
      <c r="AF220" s="149"/>
      <c r="AG220" s="149" t="s">
        <v>151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72">
        <v>109</v>
      </c>
      <c r="B221" s="173" t="s">
        <v>449</v>
      </c>
      <c r="C221" s="189" t="s">
        <v>450</v>
      </c>
      <c r="D221" s="174" t="s">
        <v>224</v>
      </c>
      <c r="E221" s="175">
        <v>4</v>
      </c>
      <c r="F221" s="176"/>
      <c r="G221" s="177">
        <f t="shared" si="14"/>
        <v>0</v>
      </c>
      <c r="H221" s="176"/>
      <c r="I221" s="177">
        <f t="shared" si="15"/>
        <v>0</v>
      </c>
      <c r="J221" s="176"/>
      <c r="K221" s="177">
        <f t="shared" si="16"/>
        <v>0</v>
      </c>
      <c r="L221" s="177">
        <v>21</v>
      </c>
      <c r="M221" s="177">
        <f t="shared" si="17"/>
        <v>0</v>
      </c>
      <c r="N221" s="175">
        <v>0</v>
      </c>
      <c r="O221" s="175">
        <f t="shared" si="18"/>
        <v>0</v>
      </c>
      <c r="P221" s="175">
        <v>0</v>
      </c>
      <c r="Q221" s="175">
        <f t="shared" si="19"/>
        <v>0</v>
      </c>
      <c r="R221" s="177"/>
      <c r="S221" s="177" t="s">
        <v>148</v>
      </c>
      <c r="T221" s="178" t="s">
        <v>148</v>
      </c>
      <c r="U221" s="160">
        <v>0.22700000000000001</v>
      </c>
      <c r="V221" s="160">
        <f t="shared" si="20"/>
        <v>0.91</v>
      </c>
      <c r="W221" s="160"/>
      <c r="X221" s="160" t="s">
        <v>149</v>
      </c>
      <c r="Y221" s="160" t="s">
        <v>150</v>
      </c>
      <c r="Z221" s="149"/>
      <c r="AA221" s="149"/>
      <c r="AB221" s="149"/>
      <c r="AC221" s="149"/>
      <c r="AD221" s="149"/>
      <c r="AE221" s="149"/>
      <c r="AF221" s="149"/>
      <c r="AG221" s="149" t="s">
        <v>151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2" x14ac:dyDescent="0.2">
      <c r="A222" s="156"/>
      <c r="B222" s="157"/>
      <c r="C222" s="190" t="s">
        <v>451</v>
      </c>
      <c r="D222" s="162"/>
      <c r="E222" s="163">
        <v>4</v>
      </c>
      <c r="F222" s="160"/>
      <c r="G222" s="160"/>
      <c r="H222" s="160"/>
      <c r="I222" s="160"/>
      <c r="J222" s="160"/>
      <c r="K222" s="160"/>
      <c r="L222" s="160"/>
      <c r="M222" s="160"/>
      <c r="N222" s="159"/>
      <c r="O222" s="159"/>
      <c r="P222" s="159"/>
      <c r="Q222" s="159"/>
      <c r="R222" s="160"/>
      <c r="S222" s="160"/>
      <c r="T222" s="160"/>
      <c r="U222" s="160"/>
      <c r="V222" s="160"/>
      <c r="W222" s="160"/>
      <c r="X222" s="160"/>
      <c r="Y222" s="160"/>
      <c r="Z222" s="149"/>
      <c r="AA222" s="149"/>
      <c r="AB222" s="149"/>
      <c r="AC222" s="149"/>
      <c r="AD222" s="149"/>
      <c r="AE222" s="149"/>
      <c r="AF222" s="149"/>
      <c r="AG222" s="149" t="s">
        <v>153</v>
      </c>
      <c r="AH222" s="149">
        <v>5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2">
        <v>110</v>
      </c>
      <c r="B223" s="173" t="s">
        <v>452</v>
      </c>
      <c r="C223" s="189" t="s">
        <v>453</v>
      </c>
      <c r="D223" s="174" t="s">
        <v>224</v>
      </c>
      <c r="E223" s="175">
        <v>1</v>
      </c>
      <c r="F223" s="176"/>
      <c r="G223" s="177">
        <f>ROUND(E223*F223,2)</f>
        <v>0</v>
      </c>
      <c r="H223" s="176"/>
      <c r="I223" s="177">
        <f>ROUND(E223*H223,2)</f>
        <v>0</v>
      </c>
      <c r="J223" s="176"/>
      <c r="K223" s="177">
        <f>ROUND(E223*J223,2)</f>
        <v>0</v>
      </c>
      <c r="L223" s="177">
        <v>21</v>
      </c>
      <c r="M223" s="177">
        <f>G223*(1+L223/100)</f>
        <v>0</v>
      </c>
      <c r="N223" s="175">
        <v>0</v>
      </c>
      <c r="O223" s="175">
        <f>ROUND(E223*N223,2)</f>
        <v>0</v>
      </c>
      <c r="P223" s="175">
        <v>0</v>
      </c>
      <c r="Q223" s="175">
        <f>ROUND(E223*P223,2)</f>
        <v>0</v>
      </c>
      <c r="R223" s="177"/>
      <c r="S223" s="177" t="s">
        <v>148</v>
      </c>
      <c r="T223" s="178" t="s">
        <v>148</v>
      </c>
      <c r="U223" s="160">
        <v>0.26900000000000002</v>
      </c>
      <c r="V223" s="160">
        <f>ROUND(E223*U223,2)</f>
        <v>0.27</v>
      </c>
      <c r="W223" s="160"/>
      <c r="X223" s="160" t="s">
        <v>149</v>
      </c>
      <c r="Y223" s="160" t="s">
        <v>150</v>
      </c>
      <c r="Z223" s="149"/>
      <c r="AA223" s="149"/>
      <c r="AB223" s="149"/>
      <c r="AC223" s="149"/>
      <c r="AD223" s="149"/>
      <c r="AE223" s="149"/>
      <c r="AF223" s="149"/>
      <c r="AG223" s="149" t="s">
        <v>151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2" x14ac:dyDescent="0.2">
      <c r="A224" s="156"/>
      <c r="B224" s="157"/>
      <c r="C224" s="190" t="s">
        <v>454</v>
      </c>
      <c r="D224" s="162"/>
      <c r="E224" s="163">
        <v>1</v>
      </c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49"/>
      <c r="AA224" s="149"/>
      <c r="AB224" s="149"/>
      <c r="AC224" s="149"/>
      <c r="AD224" s="149"/>
      <c r="AE224" s="149"/>
      <c r="AF224" s="149"/>
      <c r="AG224" s="149" t="s">
        <v>153</v>
      </c>
      <c r="AH224" s="149">
        <v>5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79">
        <v>111</v>
      </c>
      <c r="B225" s="180" t="s">
        <v>455</v>
      </c>
      <c r="C225" s="191" t="s">
        <v>456</v>
      </c>
      <c r="D225" s="181" t="s">
        <v>224</v>
      </c>
      <c r="E225" s="182">
        <v>4</v>
      </c>
      <c r="F225" s="183"/>
      <c r="G225" s="184">
        <f>ROUND(E225*F225,2)</f>
        <v>0</v>
      </c>
      <c r="H225" s="183"/>
      <c r="I225" s="184">
        <f>ROUND(E225*H225,2)</f>
        <v>0</v>
      </c>
      <c r="J225" s="183"/>
      <c r="K225" s="184">
        <f>ROUND(E225*J225,2)</f>
        <v>0</v>
      </c>
      <c r="L225" s="184">
        <v>21</v>
      </c>
      <c r="M225" s="184">
        <f>G225*(1+L225/100)</f>
        <v>0</v>
      </c>
      <c r="N225" s="182">
        <v>1.2E-4</v>
      </c>
      <c r="O225" s="182">
        <f>ROUND(E225*N225,2)</f>
        <v>0</v>
      </c>
      <c r="P225" s="182">
        <v>0</v>
      </c>
      <c r="Q225" s="182">
        <f>ROUND(E225*P225,2)</f>
        <v>0</v>
      </c>
      <c r="R225" s="184"/>
      <c r="S225" s="184" t="s">
        <v>225</v>
      </c>
      <c r="T225" s="185" t="s">
        <v>226</v>
      </c>
      <c r="U225" s="160">
        <v>0</v>
      </c>
      <c r="V225" s="160">
        <f>ROUND(E225*U225,2)</f>
        <v>0</v>
      </c>
      <c r="W225" s="160"/>
      <c r="X225" s="160" t="s">
        <v>231</v>
      </c>
      <c r="Y225" s="160" t="s">
        <v>150</v>
      </c>
      <c r="Z225" s="149"/>
      <c r="AA225" s="149"/>
      <c r="AB225" s="149"/>
      <c r="AC225" s="149"/>
      <c r="AD225" s="149"/>
      <c r="AE225" s="149"/>
      <c r="AF225" s="149"/>
      <c r="AG225" s="149" t="s">
        <v>232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79">
        <v>112</v>
      </c>
      <c r="B226" s="180" t="s">
        <v>457</v>
      </c>
      <c r="C226" s="191" t="s">
        <v>458</v>
      </c>
      <c r="D226" s="181" t="s">
        <v>224</v>
      </c>
      <c r="E226" s="182">
        <v>1</v>
      </c>
      <c r="F226" s="183"/>
      <c r="G226" s="184">
        <f>ROUND(E226*F226,2)</f>
        <v>0</v>
      </c>
      <c r="H226" s="183"/>
      <c r="I226" s="184">
        <f>ROUND(E226*H226,2)</f>
        <v>0</v>
      </c>
      <c r="J226" s="183"/>
      <c r="K226" s="184">
        <f>ROUND(E226*J226,2)</f>
        <v>0</v>
      </c>
      <c r="L226" s="184">
        <v>21</v>
      </c>
      <c r="M226" s="184">
        <f>G226*(1+L226/100)</f>
        <v>0</v>
      </c>
      <c r="N226" s="182">
        <v>1.2E-4</v>
      </c>
      <c r="O226" s="182">
        <f>ROUND(E226*N226,2)</f>
        <v>0</v>
      </c>
      <c r="P226" s="182">
        <v>0</v>
      </c>
      <c r="Q226" s="182">
        <f>ROUND(E226*P226,2)</f>
        <v>0</v>
      </c>
      <c r="R226" s="184"/>
      <c r="S226" s="184" t="s">
        <v>225</v>
      </c>
      <c r="T226" s="185" t="s">
        <v>226</v>
      </c>
      <c r="U226" s="160">
        <v>0</v>
      </c>
      <c r="V226" s="160">
        <f>ROUND(E226*U226,2)</f>
        <v>0</v>
      </c>
      <c r="W226" s="160"/>
      <c r="X226" s="160" t="s">
        <v>231</v>
      </c>
      <c r="Y226" s="160" t="s">
        <v>150</v>
      </c>
      <c r="Z226" s="149"/>
      <c r="AA226" s="149"/>
      <c r="AB226" s="149"/>
      <c r="AC226" s="149"/>
      <c r="AD226" s="149"/>
      <c r="AE226" s="149"/>
      <c r="AF226" s="149"/>
      <c r="AG226" s="149" t="s">
        <v>232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79">
        <v>113</v>
      </c>
      <c r="B227" s="180" t="s">
        <v>459</v>
      </c>
      <c r="C227" s="191" t="s">
        <v>460</v>
      </c>
      <c r="D227" s="181" t="s">
        <v>217</v>
      </c>
      <c r="E227" s="182">
        <v>1.2967299999999999</v>
      </c>
      <c r="F227" s="183"/>
      <c r="G227" s="184">
        <f>ROUND(E227*F227,2)</f>
        <v>0</v>
      </c>
      <c r="H227" s="183"/>
      <c r="I227" s="184">
        <f>ROUND(E227*H227,2)</f>
        <v>0</v>
      </c>
      <c r="J227" s="183"/>
      <c r="K227" s="184">
        <f>ROUND(E227*J227,2)</f>
        <v>0</v>
      </c>
      <c r="L227" s="184">
        <v>21</v>
      </c>
      <c r="M227" s="184">
        <f>G227*(1+L227/100)</f>
        <v>0</v>
      </c>
      <c r="N227" s="182">
        <v>0</v>
      </c>
      <c r="O227" s="182">
        <f>ROUND(E227*N227,2)</f>
        <v>0</v>
      </c>
      <c r="P227" s="182">
        <v>0</v>
      </c>
      <c r="Q227" s="182">
        <f>ROUND(E227*P227,2)</f>
        <v>0</v>
      </c>
      <c r="R227" s="184"/>
      <c r="S227" s="184" t="s">
        <v>148</v>
      </c>
      <c r="T227" s="185" t="s">
        <v>148</v>
      </c>
      <c r="U227" s="160">
        <v>1.327</v>
      </c>
      <c r="V227" s="160">
        <f>ROUND(E227*U227,2)</f>
        <v>1.72</v>
      </c>
      <c r="W227" s="160"/>
      <c r="X227" s="160" t="s">
        <v>218</v>
      </c>
      <c r="Y227" s="160" t="s">
        <v>150</v>
      </c>
      <c r="Z227" s="149"/>
      <c r="AA227" s="149"/>
      <c r="AB227" s="149"/>
      <c r="AC227" s="149"/>
      <c r="AD227" s="149"/>
      <c r="AE227" s="149"/>
      <c r="AF227" s="149"/>
      <c r="AG227" s="149" t="s">
        <v>219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x14ac:dyDescent="0.2">
      <c r="A228" s="165" t="s">
        <v>143</v>
      </c>
      <c r="B228" s="166" t="s">
        <v>109</v>
      </c>
      <c r="C228" s="188" t="s">
        <v>110</v>
      </c>
      <c r="D228" s="167"/>
      <c r="E228" s="168"/>
      <c r="F228" s="169"/>
      <c r="G228" s="169">
        <f>SUMIF(AG229:AG232,"&lt;&gt;NOR",G229:G232)</f>
        <v>0</v>
      </c>
      <c r="H228" s="169"/>
      <c r="I228" s="169">
        <f>SUM(I229:I232)</f>
        <v>0</v>
      </c>
      <c r="J228" s="169"/>
      <c r="K228" s="169">
        <f>SUM(K229:K232)</f>
        <v>0</v>
      </c>
      <c r="L228" s="169"/>
      <c r="M228" s="169">
        <f>SUM(M229:M232)</f>
        <v>0</v>
      </c>
      <c r="N228" s="168"/>
      <c r="O228" s="168">
        <f>SUM(O229:O232)</f>
        <v>0</v>
      </c>
      <c r="P228" s="168"/>
      <c r="Q228" s="168">
        <f>SUM(Q229:Q232)</f>
        <v>0</v>
      </c>
      <c r="R228" s="169"/>
      <c r="S228" s="169"/>
      <c r="T228" s="170"/>
      <c r="U228" s="164"/>
      <c r="V228" s="164">
        <f>SUM(V229:V232)</f>
        <v>2.61</v>
      </c>
      <c r="W228" s="164"/>
      <c r="X228" s="164"/>
      <c r="Y228" s="164"/>
      <c r="AG228" t="s">
        <v>144</v>
      </c>
    </row>
    <row r="229" spans="1:60" outlineLevel="1" x14ac:dyDescent="0.2">
      <c r="A229" s="172">
        <v>114</v>
      </c>
      <c r="B229" s="173" t="s">
        <v>461</v>
      </c>
      <c r="C229" s="189" t="s">
        <v>462</v>
      </c>
      <c r="D229" s="174" t="s">
        <v>224</v>
      </c>
      <c r="E229" s="175">
        <v>11</v>
      </c>
      <c r="F229" s="176"/>
      <c r="G229" s="177">
        <f>ROUND(E229*F229,2)</f>
        <v>0</v>
      </c>
      <c r="H229" s="176"/>
      <c r="I229" s="177">
        <f>ROUND(E229*H229,2)</f>
        <v>0</v>
      </c>
      <c r="J229" s="176"/>
      <c r="K229" s="177">
        <f>ROUND(E229*J229,2)</f>
        <v>0</v>
      </c>
      <c r="L229" s="177">
        <v>21</v>
      </c>
      <c r="M229" s="177">
        <f>G229*(1+L229/100)</f>
        <v>0</v>
      </c>
      <c r="N229" s="175">
        <v>2.3000000000000001E-4</v>
      </c>
      <c r="O229" s="175">
        <f>ROUND(E229*N229,2)</f>
        <v>0</v>
      </c>
      <c r="P229" s="175">
        <v>0</v>
      </c>
      <c r="Q229" s="175">
        <f>ROUND(E229*P229,2)</f>
        <v>0</v>
      </c>
      <c r="R229" s="177"/>
      <c r="S229" s="177" t="s">
        <v>225</v>
      </c>
      <c r="T229" s="178" t="s">
        <v>226</v>
      </c>
      <c r="U229" s="160">
        <v>0.23699999999999999</v>
      </c>
      <c r="V229" s="160">
        <f>ROUND(E229*U229,2)</f>
        <v>2.61</v>
      </c>
      <c r="W229" s="160"/>
      <c r="X229" s="160" t="s">
        <v>149</v>
      </c>
      <c r="Y229" s="160" t="s">
        <v>150</v>
      </c>
      <c r="Z229" s="149"/>
      <c r="AA229" s="149"/>
      <c r="AB229" s="149"/>
      <c r="AC229" s="149"/>
      <c r="AD229" s="149"/>
      <c r="AE229" s="149"/>
      <c r="AF229" s="149"/>
      <c r="AG229" s="149" t="s">
        <v>151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2" x14ac:dyDescent="0.2">
      <c r="A230" s="156"/>
      <c r="B230" s="157"/>
      <c r="C230" s="190" t="s">
        <v>463</v>
      </c>
      <c r="D230" s="162"/>
      <c r="E230" s="163">
        <v>11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49"/>
      <c r="AA230" s="149"/>
      <c r="AB230" s="149"/>
      <c r="AC230" s="149"/>
      <c r="AD230" s="149"/>
      <c r="AE230" s="149"/>
      <c r="AF230" s="149"/>
      <c r="AG230" s="149" t="s">
        <v>153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ht="22.5" outlineLevel="1" x14ac:dyDescent="0.2">
      <c r="A231" s="179">
        <v>115</v>
      </c>
      <c r="B231" s="180" t="s">
        <v>464</v>
      </c>
      <c r="C231" s="191" t="s">
        <v>465</v>
      </c>
      <c r="D231" s="181" t="s">
        <v>224</v>
      </c>
      <c r="E231" s="182">
        <v>9</v>
      </c>
      <c r="F231" s="183"/>
      <c r="G231" s="184">
        <f>ROUND(E231*F231,2)</f>
        <v>0</v>
      </c>
      <c r="H231" s="183"/>
      <c r="I231" s="184">
        <f>ROUND(E231*H231,2)</f>
        <v>0</v>
      </c>
      <c r="J231" s="183"/>
      <c r="K231" s="184">
        <f>ROUND(E231*J231,2)</f>
        <v>0</v>
      </c>
      <c r="L231" s="184">
        <v>21</v>
      </c>
      <c r="M231" s="184">
        <f>G231*(1+L231/100)</f>
        <v>0</v>
      </c>
      <c r="N231" s="182">
        <v>2.3000000000000001E-4</v>
      </c>
      <c r="O231" s="182">
        <f>ROUND(E231*N231,2)</f>
        <v>0</v>
      </c>
      <c r="P231" s="182">
        <v>0</v>
      </c>
      <c r="Q231" s="182">
        <f>ROUND(E231*P231,2)</f>
        <v>0</v>
      </c>
      <c r="R231" s="184" t="s">
        <v>265</v>
      </c>
      <c r="S231" s="184" t="s">
        <v>148</v>
      </c>
      <c r="T231" s="185" t="s">
        <v>148</v>
      </c>
      <c r="U231" s="160">
        <v>0</v>
      </c>
      <c r="V231" s="160">
        <f>ROUND(E231*U231,2)</f>
        <v>0</v>
      </c>
      <c r="W231" s="160"/>
      <c r="X231" s="160" t="s">
        <v>231</v>
      </c>
      <c r="Y231" s="160" t="s">
        <v>150</v>
      </c>
      <c r="Z231" s="149"/>
      <c r="AA231" s="149"/>
      <c r="AB231" s="149"/>
      <c r="AC231" s="149"/>
      <c r="AD231" s="149"/>
      <c r="AE231" s="149"/>
      <c r="AF231" s="149"/>
      <c r="AG231" s="149" t="s">
        <v>232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ht="22.5" outlineLevel="1" x14ac:dyDescent="0.2">
      <c r="A232" s="179">
        <v>116</v>
      </c>
      <c r="B232" s="180" t="s">
        <v>466</v>
      </c>
      <c r="C232" s="191" t="s">
        <v>467</v>
      </c>
      <c r="D232" s="181" t="s">
        <v>224</v>
      </c>
      <c r="E232" s="182">
        <v>2</v>
      </c>
      <c r="F232" s="183"/>
      <c r="G232" s="184">
        <f>ROUND(E232*F232,2)</f>
        <v>0</v>
      </c>
      <c r="H232" s="183"/>
      <c r="I232" s="184">
        <f>ROUND(E232*H232,2)</f>
        <v>0</v>
      </c>
      <c r="J232" s="183"/>
      <c r="K232" s="184">
        <f>ROUND(E232*J232,2)</f>
        <v>0</v>
      </c>
      <c r="L232" s="184">
        <v>21</v>
      </c>
      <c r="M232" s="184">
        <f>G232*(1+L232/100)</f>
        <v>0</v>
      </c>
      <c r="N232" s="182">
        <v>2.7999999999999998E-4</v>
      </c>
      <c r="O232" s="182">
        <f>ROUND(E232*N232,2)</f>
        <v>0</v>
      </c>
      <c r="P232" s="182">
        <v>0</v>
      </c>
      <c r="Q232" s="182">
        <f>ROUND(E232*P232,2)</f>
        <v>0</v>
      </c>
      <c r="R232" s="184" t="s">
        <v>265</v>
      </c>
      <c r="S232" s="184" t="s">
        <v>148</v>
      </c>
      <c r="T232" s="185" t="s">
        <v>148</v>
      </c>
      <c r="U232" s="160">
        <v>0</v>
      </c>
      <c r="V232" s="160">
        <f>ROUND(E232*U232,2)</f>
        <v>0</v>
      </c>
      <c r="W232" s="160"/>
      <c r="X232" s="160" t="s">
        <v>231</v>
      </c>
      <c r="Y232" s="160" t="s">
        <v>150</v>
      </c>
      <c r="Z232" s="149"/>
      <c r="AA232" s="149"/>
      <c r="AB232" s="149"/>
      <c r="AC232" s="149"/>
      <c r="AD232" s="149"/>
      <c r="AE232" s="149"/>
      <c r="AF232" s="149"/>
      <c r="AG232" s="149" t="s">
        <v>232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x14ac:dyDescent="0.2">
      <c r="A233" s="165" t="s">
        <v>143</v>
      </c>
      <c r="B233" s="166" t="s">
        <v>111</v>
      </c>
      <c r="C233" s="188" t="s">
        <v>112</v>
      </c>
      <c r="D233" s="167"/>
      <c r="E233" s="168"/>
      <c r="F233" s="169"/>
      <c r="G233" s="169">
        <f>SUMIF(AG234:AG234,"&lt;&gt;NOR",G234:G234)</f>
        <v>0</v>
      </c>
      <c r="H233" s="169"/>
      <c r="I233" s="169">
        <f>SUM(I234:I234)</f>
        <v>0</v>
      </c>
      <c r="J233" s="169"/>
      <c r="K233" s="169">
        <f>SUM(K234:K234)</f>
        <v>0</v>
      </c>
      <c r="L233" s="169"/>
      <c r="M233" s="169">
        <f>SUM(M234:M234)</f>
        <v>0</v>
      </c>
      <c r="N233" s="168"/>
      <c r="O233" s="168">
        <f>SUM(O234:O234)</f>
        <v>0.01</v>
      </c>
      <c r="P233" s="168"/>
      <c r="Q233" s="168">
        <f>SUM(Q234:Q234)</f>
        <v>0</v>
      </c>
      <c r="R233" s="169"/>
      <c r="S233" s="169"/>
      <c r="T233" s="170"/>
      <c r="U233" s="164"/>
      <c r="V233" s="164">
        <f>SUM(V234:V234)</f>
        <v>0.9</v>
      </c>
      <c r="W233" s="164"/>
      <c r="X233" s="164"/>
      <c r="Y233" s="164"/>
      <c r="AG233" t="s">
        <v>144</v>
      </c>
    </row>
    <row r="234" spans="1:60" outlineLevel="1" x14ac:dyDescent="0.2">
      <c r="A234" s="179">
        <v>117</v>
      </c>
      <c r="B234" s="180" t="s">
        <v>468</v>
      </c>
      <c r="C234" s="191" t="s">
        <v>469</v>
      </c>
      <c r="D234" s="181" t="s">
        <v>195</v>
      </c>
      <c r="E234" s="182">
        <v>78</v>
      </c>
      <c r="F234" s="183"/>
      <c r="G234" s="184">
        <f>ROUND(E234*F234,2)</f>
        <v>0</v>
      </c>
      <c r="H234" s="183"/>
      <c r="I234" s="184">
        <f>ROUND(E234*H234,2)</f>
        <v>0</v>
      </c>
      <c r="J234" s="183"/>
      <c r="K234" s="184">
        <f>ROUND(E234*J234,2)</f>
        <v>0</v>
      </c>
      <c r="L234" s="184">
        <v>21</v>
      </c>
      <c r="M234" s="184">
        <f>G234*(1+L234/100)</f>
        <v>0</v>
      </c>
      <c r="N234" s="182">
        <v>1.6000000000000001E-4</v>
      </c>
      <c r="O234" s="182">
        <f>ROUND(E234*N234,2)</f>
        <v>0.01</v>
      </c>
      <c r="P234" s="182">
        <v>0</v>
      </c>
      <c r="Q234" s="182">
        <f>ROUND(E234*P234,2)</f>
        <v>0</v>
      </c>
      <c r="R234" s="184"/>
      <c r="S234" s="184" t="s">
        <v>148</v>
      </c>
      <c r="T234" s="185" t="s">
        <v>148</v>
      </c>
      <c r="U234" s="160">
        <v>1.15E-2</v>
      </c>
      <c r="V234" s="160">
        <f>ROUND(E234*U234,2)</f>
        <v>0.9</v>
      </c>
      <c r="W234" s="160"/>
      <c r="X234" s="160" t="s">
        <v>149</v>
      </c>
      <c r="Y234" s="160" t="s">
        <v>150</v>
      </c>
      <c r="Z234" s="149"/>
      <c r="AA234" s="149"/>
      <c r="AB234" s="149"/>
      <c r="AC234" s="149"/>
      <c r="AD234" s="149"/>
      <c r="AE234" s="149"/>
      <c r="AF234" s="149"/>
      <c r="AG234" s="149" t="s">
        <v>151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x14ac:dyDescent="0.2">
      <c r="A235" s="165" t="s">
        <v>143</v>
      </c>
      <c r="B235" s="166" t="s">
        <v>109</v>
      </c>
      <c r="C235" s="188" t="s">
        <v>110</v>
      </c>
      <c r="D235" s="167"/>
      <c r="E235" s="168"/>
      <c r="F235" s="169"/>
      <c r="G235" s="169">
        <f>SUMIF(AG236:AG236,"&lt;&gt;NOR",G236:G236)</f>
        <v>0</v>
      </c>
      <c r="H235" s="169"/>
      <c r="I235" s="169">
        <f>SUM(I236:I236)</f>
        <v>0</v>
      </c>
      <c r="J235" s="169"/>
      <c r="K235" s="169">
        <f>SUM(K236:K236)</f>
        <v>0</v>
      </c>
      <c r="L235" s="169"/>
      <c r="M235" s="169">
        <f>SUM(M236:M236)</f>
        <v>0</v>
      </c>
      <c r="N235" s="168"/>
      <c r="O235" s="168">
        <f>SUM(O236:O236)</f>
        <v>0</v>
      </c>
      <c r="P235" s="168"/>
      <c r="Q235" s="168">
        <f>SUM(Q236:Q236)</f>
        <v>0</v>
      </c>
      <c r="R235" s="169"/>
      <c r="S235" s="169"/>
      <c r="T235" s="170"/>
      <c r="U235" s="164"/>
      <c r="V235" s="164">
        <f>SUM(V236:V236)</f>
        <v>0.01</v>
      </c>
      <c r="W235" s="164"/>
      <c r="X235" s="164"/>
      <c r="Y235" s="164"/>
      <c r="AG235" t="s">
        <v>144</v>
      </c>
    </row>
    <row r="236" spans="1:60" outlineLevel="1" x14ac:dyDescent="0.2">
      <c r="A236" s="179">
        <v>118</v>
      </c>
      <c r="B236" s="180" t="s">
        <v>470</v>
      </c>
      <c r="C236" s="191" t="s">
        <v>471</v>
      </c>
      <c r="D236" s="181" t="s">
        <v>217</v>
      </c>
      <c r="E236" s="182">
        <v>5.1599999999999997E-3</v>
      </c>
      <c r="F236" s="183"/>
      <c r="G236" s="184">
        <f>ROUND(E236*F236,2)</f>
        <v>0</v>
      </c>
      <c r="H236" s="183"/>
      <c r="I236" s="184">
        <f>ROUND(E236*H236,2)</f>
        <v>0</v>
      </c>
      <c r="J236" s="183"/>
      <c r="K236" s="184">
        <f>ROUND(E236*J236,2)</f>
        <v>0</v>
      </c>
      <c r="L236" s="184">
        <v>21</v>
      </c>
      <c r="M236" s="184">
        <f>G236*(1+L236/100)</f>
        <v>0</v>
      </c>
      <c r="N236" s="182">
        <v>0</v>
      </c>
      <c r="O236" s="182">
        <f>ROUND(E236*N236,2)</f>
        <v>0</v>
      </c>
      <c r="P236" s="182">
        <v>0</v>
      </c>
      <c r="Q236" s="182">
        <f>ROUND(E236*P236,2)</f>
        <v>0</v>
      </c>
      <c r="R236" s="184"/>
      <c r="S236" s="184" t="s">
        <v>148</v>
      </c>
      <c r="T236" s="185" t="s">
        <v>148</v>
      </c>
      <c r="U236" s="160">
        <v>1.5169999999999999</v>
      </c>
      <c r="V236" s="160">
        <f>ROUND(E236*U236,2)</f>
        <v>0.01</v>
      </c>
      <c r="W236" s="160"/>
      <c r="X236" s="160" t="s">
        <v>218</v>
      </c>
      <c r="Y236" s="160" t="s">
        <v>150</v>
      </c>
      <c r="Z236" s="149"/>
      <c r="AA236" s="149"/>
      <c r="AB236" s="149"/>
      <c r="AC236" s="149"/>
      <c r="AD236" s="149"/>
      <c r="AE236" s="149"/>
      <c r="AF236" s="149"/>
      <c r="AG236" s="149" t="s">
        <v>219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x14ac:dyDescent="0.2">
      <c r="A237" s="165" t="s">
        <v>143</v>
      </c>
      <c r="B237" s="166" t="s">
        <v>111</v>
      </c>
      <c r="C237" s="188" t="s">
        <v>112</v>
      </c>
      <c r="D237" s="167"/>
      <c r="E237" s="168"/>
      <c r="F237" s="169"/>
      <c r="G237" s="169">
        <f>SUMIF(AG238:AG252,"&lt;&gt;NOR",G238:G252)</f>
        <v>0</v>
      </c>
      <c r="H237" s="169"/>
      <c r="I237" s="169">
        <f>SUM(I238:I252)</f>
        <v>0</v>
      </c>
      <c r="J237" s="169"/>
      <c r="K237" s="169">
        <f>SUM(K238:K252)</f>
        <v>0</v>
      </c>
      <c r="L237" s="169"/>
      <c r="M237" s="169">
        <f>SUM(M238:M252)</f>
        <v>0</v>
      </c>
      <c r="N237" s="168"/>
      <c r="O237" s="168">
        <f>SUM(O238:O252)</f>
        <v>0.11</v>
      </c>
      <c r="P237" s="168"/>
      <c r="Q237" s="168">
        <f>SUM(Q238:Q252)</f>
        <v>0</v>
      </c>
      <c r="R237" s="169"/>
      <c r="S237" s="169"/>
      <c r="T237" s="170"/>
      <c r="U237" s="164"/>
      <c r="V237" s="164">
        <f>SUM(V238:V252)</f>
        <v>21.410000000000004</v>
      </c>
      <c r="W237" s="164"/>
      <c r="X237" s="164"/>
      <c r="Y237" s="164"/>
      <c r="AG237" t="s">
        <v>144</v>
      </c>
    </row>
    <row r="238" spans="1:60" outlineLevel="1" x14ac:dyDescent="0.2">
      <c r="A238" s="179">
        <v>119</v>
      </c>
      <c r="B238" s="180" t="s">
        <v>472</v>
      </c>
      <c r="C238" s="191" t="s">
        <v>473</v>
      </c>
      <c r="D238" s="181" t="s">
        <v>195</v>
      </c>
      <c r="E238" s="182">
        <v>33</v>
      </c>
      <c r="F238" s="183"/>
      <c r="G238" s="184">
        <f>ROUND(E238*F238,2)</f>
        <v>0</v>
      </c>
      <c r="H238" s="183"/>
      <c r="I238" s="184">
        <f>ROUND(E238*H238,2)</f>
        <v>0</v>
      </c>
      <c r="J238" s="183"/>
      <c r="K238" s="184">
        <f>ROUND(E238*J238,2)</f>
        <v>0</v>
      </c>
      <c r="L238" s="184">
        <v>21</v>
      </c>
      <c r="M238" s="184">
        <f>G238*(1+L238/100)</f>
        <v>0</v>
      </c>
      <c r="N238" s="182">
        <v>2.0000000000000001E-4</v>
      </c>
      <c r="O238" s="182">
        <f>ROUND(E238*N238,2)</f>
        <v>0.01</v>
      </c>
      <c r="P238" s="182">
        <v>0</v>
      </c>
      <c r="Q238" s="182">
        <f>ROUND(E238*P238,2)</f>
        <v>0</v>
      </c>
      <c r="R238" s="184"/>
      <c r="S238" s="184" t="s">
        <v>148</v>
      </c>
      <c r="T238" s="185" t="s">
        <v>148</v>
      </c>
      <c r="U238" s="160">
        <v>1.15E-2</v>
      </c>
      <c r="V238" s="160">
        <f>ROUND(E238*U238,2)</f>
        <v>0.38</v>
      </c>
      <c r="W238" s="160"/>
      <c r="X238" s="160" t="s">
        <v>149</v>
      </c>
      <c r="Y238" s="160" t="s">
        <v>150</v>
      </c>
      <c r="Z238" s="149"/>
      <c r="AA238" s="149"/>
      <c r="AB238" s="149"/>
      <c r="AC238" s="149"/>
      <c r="AD238" s="149"/>
      <c r="AE238" s="149"/>
      <c r="AF238" s="149"/>
      <c r="AG238" s="149" t="s">
        <v>151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79">
        <v>120</v>
      </c>
      <c r="B239" s="180" t="s">
        <v>474</v>
      </c>
      <c r="C239" s="191" t="s">
        <v>475</v>
      </c>
      <c r="D239" s="181" t="s">
        <v>195</v>
      </c>
      <c r="E239" s="182">
        <v>90</v>
      </c>
      <c r="F239" s="183"/>
      <c r="G239" s="184">
        <f>ROUND(E239*F239,2)</f>
        <v>0</v>
      </c>
      <c r="H239" s="183"/>
      <c r="I239" s="184">
        <f>ROUND(E239*H239,2)</f>
        <v>0</v>
      </c>
      <c r="J239" s="183"/>
      <c r="K239" s="184">
        <f>ROUND(E239*J239,2)</f>
        <v>0</v>
      </c>
      <c r="L239" s="184">
        <v>21</v>
      </c>
      <c r="M239" s="184">
        <f>G239*(1+L239/100)</f>
        <v>0</v>
      </c>
      <c r="N239" s="182">
        <v>2.4000000000000001E-4</v>
      </c>
      <c r="O239" s="182">
        <f>ROUND(E239*N239,2)</f>
        <v>0.02</v>
      </c>
      <c r="P239" s="182">
        <v>0</v>
      </c>
      <c r="Q239" s="182">
        <f>ROUND(E239*P239,2)</f>
        <v>0</v>
      </c>
      <c r="R239" s="184"/>
      <c r="S239" s="184" t="s">
        <v>148</v>
      </c>
      <c r="T239" s="185" t="s">
        <v>148</v>
      </c>
      <c r="U239" s="160">
        <v>1.15E-2</v>
      </c>
      <c r="V239" s="160">
        <f>ROUND(E239*U239,2)</f>
        <v>1.04</v>
      </c>
      <c r="W239" s="160"/>
      <c r="X239" s="160" t="s">
        <v>149</v>
      </c>
      <c r="Y239" s="160" t="s">
        <v>150</v>
      </c>
      <c r="Z239" s="149"/>
      <c r="AA239" s="149"/>
      <c r="AB239" s="149"/>
      <c r="AC239" s="149"/>
      <c r="AD239" s="149"/>
      <c r="AE239" s="149"/>
      <c r="AF239" s="149"/>
      <c r="AG239" s="149" t="s">
        <v>151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79">
        <v>121</v>
      </c>
      <c r="B240" s="180" t="s">
        <v>476</v>
      </c>
      <c r="C240" s="191" t="s">
        <v>477</v>
      </c>
      <c r="D240" s="181" t="s">
        <v>195</v>
      </c>
      <c r="E240" s="182">
        <v>3</v>
      </c>
      <c r="F240" s="183"/>
      <c r="G240" s="184">
        <f>ROUND(E240*F240,2)</f>
        <v>0</v>
      </c>
      <c r="H240" s="183"/>
      <c r="I240" s="184">
        <f>ROUND(E240*H240,2)</f>
        <v>0</v>
      </c>
      <c r="J240" s="183"/>
      <c r="K240" s="184">
        <f>ROUND(E240*J240,2)</f>
        <v>0</v>
      </c>
      <c r="L240" s="184">
        <v>21</v>
      </c>
      <c r="M240" s="184">
        <f>G240*(1+L240/100)</f>
        <v>0</v>
      </c>
      <c r="N240" s="182">
        <v>2.9E-4</v>
      </c>
      <c r="O240" s="182">
        <f>ROUND(E240*N240,2)</f>
        <v>0</v>
      </c>
      <c r="P240" s="182">
        <v>0</v>
      </c>
      <c r="Q240" s="182">
        <f>ROUND(E240*P240,2)</f>
        <v>0</v>
      </c>
      <c r="R240" s="184"/>
      <c r="S240" s="184" t="s">
        <v>148</v>
      </c>
      <c r="T240" s="185" t="s">
        <v>148</v>
      </c>
      <c r="U240" s="160">
        <v>1.21E-2</v>
      </c>
      <c r="V240" s="160">
        <f>ROUND(E240*U240,2)</f>
        <v>0.04</v>
      </c>
      <c r="W240" s="160"/>
      <c r="X240" s="160" t="s">
        <v>149</v>
      </c>
      <c r="Y240" s="160" t="s">
        <v>150</v>
      </c>
      <c r="Z240" s="149"/>
      <c r="AA240" s="149"/>
      <c r="AB240" s="149"/>
      <c r="AC240" s="149"/>
      <c r="AD240" s="149"/>
      <c r="AE240" s="149"/>
      <c r="AF240" s="149"/>
      <c r="AG240" s="149" t="s">
        <v>151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79">
        <v>122</v>
      </c>
      <c r="B241" s="180" t="s">
        <v>478</v>
      </c>
      <c r="C241" s="191" t="s">
        <v>479</v>
      </c>
      <c r="D241" s="181" t="s">
        <v>195</v>
      </c>
      <c r="E241" s="182">
        <v>56</v>
      </c>
      <c r="F241" s="183"/>
      <c r="G241" s="184">
        <f>ROUND(E241*F241,2)</f>
        <v>0</v>
      </c>
      <c r="H241" s="183"/>
      <c r="I241" s="184">
        <f>ROUND(E241*H241,2)</f>
        <v>0</v>
      </c>
      <c r="J241" s="183"/>
      <c r="K241" s="184">
        <f>ROUND(E241*J241,2)</f>
        <v>0</v>
      </c>
      <c r="L241" s="184">
        <v>21</v>
      </c>
      <c r="M241" s="184">
        <f>G241*(1+L241/100)</f>
        <v>0</v>
      </c>
      <c r="N241" s="182">
        <v>3.5E-4</v>
      </c>
      <c r="O241" s="182">
        <f>ROUND(E241*N241,2)</f>
        <v>0.02</v>
      </c>
      <c r="P241" s="182">
        <v>0</v>
      </c>
      <c r="Q241" s="182">
        <f>ROUND(E241*P241,2)</f>
        <v>0</v>
      </c>
      <c r="R241" s="184"/>
      <c r="S241" s="184" t="s">
        <v>148</v>
      </c>
      <c r="T241" s="185" t="s">
        <v>148</v>
      </c>
      <c r="U241" s="160">
        <v>1.21E-2</v>
      </c>
      <c r="V241" s="160">
        <f>ROUND(E241*U241,2)</f>
        <v>0.68</v>
      </c>
      <c r="W241" s="160"/>
      <c r="X241" s="160" t="s">
        <v>149</v>
      </c>
      <c r="Y241" s="160" t="s">
        <v>150</v>
      </c>
      <c r="Z241" s="149"/>
      <c r="AA241" s="149"/>
      <c r="AB241" s="149"/>
      <c r="AC241" s="149"/>
      <c r="AD241" s="149"/>
      <c r="AE241" s="149"/>
      <c r="AF241" s="149"/>
      <c r="AG241" s="149" t="s">
        <v>151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72">
        <v>123</v>
      </c>
      <c r="B242" s="173" t="s">
        <v>480</v>
      </c>
      <c r="C242" s="189" t="s">
        <v>481</v>
      </c>
      <c r="D242" s="174" t="s">
        <v>482</v>
      </c>
      <c r="E242" s="175">
        <v>62</v>
      </c>
      <c r="F242" s="176"/>
      <c r="G242" s="177">
        <f>ROUND(E242*F242,2)</f>
        <v>0</v>
      </c>
      <c r="H242" s="176"/>
      <c r="I242" s="177">
        <f>ROUND(E242*H242,2)</f>
        <v>0</v>
      </c>
      <c r="J242" s="176"/>
      <c r="K242" s="177">
        <f>ROUND(E242*J242,2)</f>
        <v>0</v>
      </c>
      <c r="L242" s="177">
        <v>21</v>
      </c>
      <c r="M242" s="177">
        <f>G242*(1+L242/100)</f>
        <v>0</v>
      </c>
      <c r="N242" s="175">
        <v>6.0000000000000002E-5</v>
      </c>
      <c r="O242" s="175">
        <f>ROUND(E242*N242,2)</f>
        <v>0</v>
      </c>
      <c r="P242" s="175">
        <v>0</v>
      </c>
      <c r="Q242" s="175">
        <f>ROUND(E242*P242,2)</f>
        <v>0</v>
      </c>
      <c r="R242" s="177"/>
      <c r="S242" s="177" t="s">
        <v>148</v>
      </c>
      <c r="T242" s="178" t="s">
        <v>148</v>
      </c>
      <c r="U242" s="160">
        <v>0.30399999999999999</v>
      </c>
      <c r="V242" s="160">
        <f>ROUND(E242*U242,2)</f>
        <v>18.850000000000001</v>
      </c>
      <c r="W242" s="160"/>
      <c r="X242" s="160" t="s">
        <v>149</v>
      </c>
      <c r="Y242" s="160" t="s">
        <v>150</v>
      </c>
      <c r="Z242" s="149"/>
      <c r="AA242" s="149"/>
      <c r="AB242" s="149"/>
      <c r="AC242" s="149"/>
      <c r="AD242" s="149"/>
      <c r="AE242" s="149"/>
      <c r="AF242" s="149"/>
      <c r="AG242" s="149" t="s">
        <v>151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2" x14ac:dyDescent="0.2">
      <c r="A243" s="156"/>
      <c r="B243" s="157"/>
      <c r="C243" s="190" t="s">
        <v>483</v>
      </c>
      <c r="D243" s="162"/>
      <c r="E243" s="163"/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49"/>
      <c r="AA243" s="149"/>
      <c r="AB243" s="149"/>
      <c r="AC243" s="149"/>
      <c r="AD243" s="149"/>
      <c r="AE243" s="149"/>
      <c r="AF243" s="149"/>
      <c r="AG243" s="149" t="s">
        <v>153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3" x14ac:dyDescent="0.2">
      <c r="A244" s="156"/>
      <c r="B244" s="157"/>
      <c r="C244" s="190" t="s">
        <v>484</v>
      </c>
      <c r="D244" s="162"/>
      <c r="E244" s="163">
        <v>3.5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49"/>
      <c r="AA244" s="149"/>
      <c r="AB244" s="149"/>
      <c r="AC244" s="149"/>
      <c r="AD244" s="149"/>
      <c r="AE244" s="149"/>
      <c r="AF244" s="149"/>
      <c r="AG244" s="149" t="s">
        <v>153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3" x14ac:dyDescent="0.2">
      <c r="A245" s="156"/>
      <c r="B245" s="157"/>
      <c r="C245" s="190" t="s">
        <v>485</v>
      </c>
      <c r="D245" s="162"/>
      <c r="E245" s="163">
        <v>3.25</v>
      </c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49"/>
      <c r="AA245" s="149"/>
      <c r="AB245" s="149"/>
      <c r="AC245" s="149"/>
      <c r="AD245" s="149"/>
      <c r="AE245" s="149"/>
      <c r="AF245" s="149"/>
      <c r="AG245" s="149" t="s">
        <v>153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3" x14ac:dyDescent="0.2">
      <c r="A246" s="156"/>
      <c r="B246" s="157"/>
      <c r="C246" s="190" t="s">
        <v>486</v>
      </c>
      <c r="D246" s="162"/>
      <c r="E246" s="163">
        <v>1.25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49"/>
      <c r="AA246" s="149"/>
      <c r="AB246" s="149"/>
      <c r="AC246" s="149"/>
      <c r="AD246" s="149"/>
      <c r="AE246" s="149"/>
      <c r="AF246" s="149"/>
      <c r="AG246" s="149" t="s">
        <v>153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3" x14ac:dyDescent="0.2">
      <c r="A247" s="156"/>
      <c r="B247" s="157"/>
      <c r="C247" s="190" t="s">
        <v>487</v>
      </c>
      <c r="D247" s="162"/>
      <c r="E247" s="163"/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49"/>
      <c r="AA247" s="149"/>
      <c r="AB247" s="149"/>
      <c r="AC247" s="149"/>
      <c r="AD247" s="149"/>
      <c r="AE247" s="149"/>
      <c r="AF247" s="149"/>
      <c r="AG247" s="149" t="s">
        <v>153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3" x14ac:dyDescent="0.2">
      <c r="A248" s="156"/>
      <c r="B248" s="157"/>
      <c r="C248" s="190" t="s">
        <v>488</v>
      </c>
      <c r="D248" s="162"/>
      <c r="E248" s="163">
        <v>52</v>
      </c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49"/>
      <c r="AA248" s="149"/>
      <c r="AB248" s="149"/>
      <c r="AC248" s="149"/>
      <c r="AD248" s="149"/>
      <c r="AE248" s="149"/>
      <c r="AF248" s="149"/>
      <c r="AG248" s="149" t="s">
        <v>153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3" x14ac:dyDescent="0.2">
      <c r="A249" s="156"/>
      <c r="B249" s="157"/>
      <c r="C249" s="190" t="s">
        <v>489</v>
      </c>
      <c r="D249" s="162"/>
      <c r="E249" s="163"/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60"/>
      <c r="Z249" s="149"/>
      <c r="AA249" s="149"/>
      <c r="AB249" s="149"/>
      <c r="AC249" s="149"/>
      <c r="AD249" s="149"/>
      <c r="AE249" s="149"/>
      <c r="AF249" s="149"/>
      <c r="AG249" s="149" t="s">
        <v>153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3" x14ac:dyDescent="0.2">
      <c r="A250" s="156"/>
      <c r="B250" s="157"/>
      <c r="C250" s="190" t="s">
        <v>490</v>
      </c>
      <c r="D250" s="162"/>
      <c r="E250" s="163">
        <v>2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49"/>
      <c r="AA250" s="149"/>
      <c r="AB250" s="149"/>
      <c r="AC250" s="149"/>
      <c r="AD250" s="149"/>
      <c r="AE250" s="149"/>
      <c r="AF250" s="149"/>
      <c r="AG250" s="149" t="s">
        <v>153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79">
        <v>124</v>
      </c>
      <c r="B251" s="180" t="s">
        <v>491</v>
      </c>
      <c r="C251" s="191" t="s">
        <v>492</v>
      </c>
      <c r="D251" s="181" t="s">
        <v>482</v>
      </c>
      <c r="E251" s="182">
        <v>62</v>
      </c>
      <c r="F251" s="183"/>
      <c r="G251" s="184">
        <f>ROUND(E251*F251,2)</f>
        <v>0</v>
      </c>
      <c r="H251" s="183"/>
      <c r="I251" s="184">
        <f>ROUND(E251*H251,2)</f>
        <v>0</v>
      </c>
      <c r="J251" s="183"/>
      <c r="K251" s="184">
        <f>ROUND(E251*J251,2)</f>
        <v>0</v>
      </c>
      <c r="L251" s="184">
        <v>21</v>
      </c>
      <c r="M251" s="184">
        <f>G251*(1+L251/100)</f>
        <v>0</v>
      </c>
      <c r="N251" s="182">
        <v>1E-3</v>
      </c>
      <c r="O251" s="182">
        <f>ROUND(E251*N251,2)</f>
        <v>0.06</v>
      </c>
      <c r="P251" s="182">
        <v>0</v>
      </c>
      <c r="Q251" s="182">
        <f>ROUND(E251*P251,2)</f>
        <v>0</v>
      </c>
      <c r="R251" s="184" t="s">
        <v>265</v>
      </c>
      <c r="S251" s="184" t="s">
        <v>148</v>
      </c>
      <c r="T251" s="185" t="s">
        <v>148</v>
      </c>
      <c r="U251" s="160">
        <v>0</v>
      </c>
      <c r="V251" s="160">
        <f>ROUND(E251*U251,2)</f>
        <v>0</v>
      </c>
      <c r="W251" s="160"/>
      <c r="X251" s="160" t="s">
        <v>231</v>
      </c>
      <c r="Y251" s="160" t="s">
        <v>150</v>
      </c>
      <c r="Z251" s="149"/>
      <c r="AA251" s="149"/>
      <c r="AB251" s="149"/>
      <c r="AC251" s="149"/>
      <c r="AD251" s="149"/>
      <c r="AE251" s="149"/>
      <c r="AF251" s="149"/>
      <c r="AG251" s="149" t="s">
        <v>232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79">
        <v>125</v>
      </c>
      <c r="B252" s="180" t="s">
        <v>493</v>
      </c>
      <c r="C252" s="191" t="s">
        <v>494</v>
      </c>
      <c r="D252" s="181" t="s">
        <v>217</v>
      </c>
      <c r="E252" s="182">
        <v>0.12687000000000001</v>
      </c>
      <c r="F252" s="183"/>
      <c r="G252" s="184">
        <f>ROUND(E252*F252,2)</f>
        <v>0</v>
      </c>
      <c r="H252" s="183"/>
      <c r="I252" s="184">
        <f>ROUND(E252*H252,2)</f>
        <v>0</v>
      </c>
      <c r="J252" s="183"/>
      <c r="K252" s="184">
        <f>ROUND(E252*J252,2)</f>
        <v>0</v>
      </c>
      <c r="L252" s="184">
        <v>21</v>
      </c>
      <c r="M252" s="184">
        <f>G252*(1+L252/100)</f>
        <v>0</v>
      </c>
      <c r="N252" s="182">
        <v>0</v>
      </c>
      <c r="O252" s="182">
        <f>ROUND(E252*N252,2)</f>
        <v>0</v>
      </c>
      <c r="P252" s="182">
        <v>0</v>
      </c>
      <c r="Q252" s="182">
        <f>ROUND(E252*P252,2)</f>
        <v>0</v>
      </c>
      <c r="R252" s="184"/>
      <c r="S252" s="184" t="s">
        <v>148</v>
      </c>
      <c r="T252" s="185" t="s">
        <v>148</v>
      </c>
      <c r="U252" s="160">
        <v>3.327</v>
      </c>
      <c r="V252" s="160">
        <f>ROUND(E252*U252,2)</f>
        <v>0.42</v>
      </c>
      <c r="W252" s="160"/>
      <c r="X252" s="160" t="s">
        <v>218</v>
      </c>
      <c r="Y252" s="160" t="s">
        <v>150</v>
      </c>
      <c r="Z252" s="149"/>
      <c r="AA252" s="149"/>
      <c r="AB252" s="149"/>
      <c r="AC252" s="149"/>
      <c r="AD252" s="149"/>
      <c r="AE252" s="149"/>
      <c r="AF252" s="149"/>
      <c r="AG252" s="149" t="s">
        <v>219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x14ac:dyDescent="0.2">
      <c r="A253" s="165" t="s">
        <v>143</v>
      </c>
      <c r="B253" s="166" t="s">
        <v>113</v>
      </c>
      <c r="C253" s="188" t="s">
        <v>27</v>
      </c>
      <c r="D253" s="167"/>
      <c r="E253" s="168"/>
      <c r="F253" s="169"/>
      <c r="G253" s="169">
        <f>SUMIF(AG254:AG270,"&lt;&gt;NOR",G254:G270)</f>
        <v>0</v>
      </c>
      <c r="H253" s="169"/>
      <c r="I253" s="169">
        <f>SUM(I254:I270)</f>
        <v>0</v>
      </c>
      <c r="J253" s="169"/>
      <c r="K253" s="169">
        <f>SUM(K254:K270)</f>
        <v>0</v>
      </c>
      <c r="L253" s="169"/>
      <c r="M253" s="169">
        <f>SUM(M254:M270)</f>
        <v>0</v>
      </c>
      <c r="N253" s="168"/>
      <c r="O253" s="168">
        <f>SUM(O254:O270)</f>
        <v>0</v>
      </c>
      <c r="P253" s="168"/>
      <c r="Q253" s="168">
        <f>SUM(Q254:Q270)</f>
        <v>0</v>
      </c>
      <c r="R253" s="169"/>
      <c r="S253" s="169"/>
      <c r="T253" s="170"/>
      <c r="U253" s="164"/>
      <c r="V253" s="164">
        <f>SUM(V254:V270)</f>
        <v>0</v>
      </c>
      <c r="W253" s="164"/>
      <c r="X253" s="164"/>
      <c r="Y253" s="164"/>
      <c r="AG253" t="s">
        <v>144</v>
      </c>
    </row>
    <row r="254" spans="1:60" outlineLevel="1" x14ac:dyDescent="0.2">
      <c r="A254" s="172">
        <v>126</v>
      </c>
      <c r="B254" s="173" t="s">
        <v>495</v>
      </c>
      <c r="C254" s="189" t="s">
        <v>496</v>
      </c>
      <c r="D254" s="174" t="s">
        <v>497</v>
      </c>
      <c r="E254" s="175">
        <v>1</v>
      </c>
      <c r="F254" s="176"/>
      <c r="G254" s="177">
        <f>ROUND(E254*F254,2)</f>
        <v>0</v>
      </c>
      <c r="H254" s="176"/>
      <c r="I254" s="177">
        <f>ROUND(E254*H254,2)</f>
        <v>0</v>
      </c>
      <c r="J254" s="176"/>
      <c r="K254" s="177">
        <f>ROUND(E254*J254,2)</f>
        <v>0</v>
      </c>
      <c r="L254" s="177">
        <v>21</v>
      </c>
      <c r="M254" s="177">
        <f>G254*(1+L254/100)</f>
        <v>0</v>
      </c>
      <c r="N254" s="175">
        <v>0</v>
      </c>
      <c r="O254" s="175">
        <f>ROUND(E254*N254,2)</f>
        <v>0</v>
      </c>
      <c r="P254" s="175">
        <v>0</v>
      </c>
      <c r="Q254" s="175">
        <f>ROUND(E254*P254,2)</f>
        <v>0</v>
      </c>
      <c r="R254" s="177"/>
      <c r="S254" s="177" t="s">
        <v>148</v>
      </c>
      <c r="T254" s="178" t="s">
        <v>226</v>
      </c>
      <c r="U254" s="160">
        <v>0</v>
      </c>
      <c r="V254" s="160">
        <f>ROUND(E254*U254,2)</f>
        <v>0</v>
      </c>
      <c r="W254" s="160"/>
      <c r="X254" s="160" t="s">
        <v>498</v>
      </c>
      <c r="Y254" s="160" t="s">
        <v>150</v>
      </c>
      <c r="Z254" s="149"/>
      <c r="AA254" s="149"/>
      <c r="AB254" s="149"/>
      <c r="AC254" s="149"/>
      <c r="AD254" s="149"/>
      <c r="AE254" s="149"/>
      <c r="AF254" s="149"/>
      <c r="AG254" s="149" t="s">
        <v>499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ht="22.5" outlineLevel="2" x14ac:dyDescent="0.2">
      <c r="A255" s="156"/>
      <c r="B255" s="157"/>
      <c r="C255" s="252" t="s">
        <v>500</v>
      </c>
      <c r="D255" s="253"/>
      <c r="E255" s="253"/>
      <c r="F255" s="253"/>
      <c r="G255" s="253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49"/>
      <c r="AA255" s="149"/>
      <c r="AB255" s="149"/>
      <c r="AC255" s="149"/>
      <c r="AD255" s="149"/>
      <c r="AE255" s="149"/>
      <c r="AF255" s="149"/>
      <c r="AG255" s="149" t="s">
        <v>221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87" t="str">
        <f>C255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55" s="149"/>
      <c r="BC255" s="149"/>
      <c r="BD255" s="149"/>
      <c r="BE255" s="149"/>
      <c r="BF255" s="149"/>
      <c r="BG255" s="149"/>
      <c r="BH255" s="149"/>
    </row>
    <row r="256" spans="1:60" outlineLevel="2" x14ac:dyDescent="0.2">
      <c r="A256" s="156"/>
      <c r="B256" s="157"/>
      <c r="C256" s="190" t="s">
        <v>501</v>
      </c>
      <c r="D256" s="162"/>
      <c r="E256" s="163">
        <v>1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49"/>
      <c r="AA256" s="149"/>
      <c r="AB256" s="149"/>
      <c r="AC256" s="149"/>
      <c r="AD256" s="149"/>
      <c r="AE256" s="149"/>
      <c r="AF256" s="149"/>
      <c r="AG256" s="149" t="s">
        <v>153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72">
        <v>127</v>
      </c>
      <c r="B257" s="173" t="s">
        <v>502</v>
      </c>
      <c r="C257" s="189" t="s">
        <v>503</v>
      </c>
      <c r="D257" s="174" t="s">
        <v>497</v>
      </c>
      <c r="E257" s="175">
        <v>2</v>
      </c>
      <c r="F257" s="176"/>
      <c r="G257" s="177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21</v>
      </c>
      <c r="M257" s="177">
        <f>G257*(1+L257/100)</f>
        <v>0</v>
      </c>
      <c r="N257" s="175">
        <v>0</v>
      </c>
      <c r="O257" s="175">
        <f>ROUND(E257*N257,2)</f>
        <v>0</v>
      </c>
      <c r="P257" s="175">
        <v>0</v>
      </c>
      <c r="Q257" s="175">
        <f>ROUND(E257*P257,2)</f>
        <v>0</v>
      </c>
      <c r="R257" s="177"/>
      <c r="S257" s="177" t="s">
        <v>148</v>
      </c>
      <c r="T257" s="178" t="s">
        <v>226</v>
      </c>
      <c r="U257" s="160">
        <v>0</v>
      </c>
      <c r="V257" s="160">
        <f>ROUND(E257*U257,2)</f>
        <v>0</v>
      </c>
      <c r="W257" s="160"/>
      <c r="X257" s="160" t="s">
        <v>498</v>
      </c>
      <c r="Y257" s="160" t="s">
        <v>150</v>
      </c>
      <c r="Z257" s="149"/>
      <c r="AA257" s="149"/>
      <c r="AB257" s="149"/>
      <c r="AC257" s="149"/>
      <c r="AD257" s="149"/>
      <c r="AE257" s="149"/>
      <c r="AF257" s="149"/>
      <c r="AG257" s="149" t="s">
        <v>504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ht="45" outlineLevel="2" x14ac:dyDescent="0.2">
      <c r="A258" s="156"/>
      <c r="B258" s="157"/>
      <c r="C258" s="252" t="s">
        <v>505</v>
      </c>
      <c r="D258" s="253"/>
      <c r="E258" s="253"/>
      <c r="F258" s="253"/>
      <c r="G258" s="253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49"/>
      <c r="AA258" s="149"/>
      <c r="AB258" s="149"/>
      <c r="AC258" s="149"/>
      <c r="AD258" s="149"/>
      <c r="AE258" s="149"/>
      <c r="AF258" s="149"/>
      <c r="AG258" s="149" t="s">
        <v>221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87" t="str">
        <f>C258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258" s="149"/>
      <c r="BC258" s="149"/>
      <c r="BD258" s="149"/>
      <c r="BE258" s="149"/>
      <c r="BF258" s="149"/>
      <c r="BG258" s="149"/>
      <c r="BH258" s="149"/>
    </row>
    <row r="259" spans="1:60" outlineLevel="2" x14ac:dyDescent="0.2">
      <c r="A259" s="156"/>
      <c r="B259" s="157"/>
      <c r="C259" s="190" t="s">
        <v>506</v>
      </c>
      <c r="D259" s="162"/>
      <c r="E259" s="163"/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49"/>
      <c r="AA259" s="149"/>
      <c r="AB259" s="149"/>
      <c r="AC259" s="149"/>
      <c r="AD259" s="149"/>
      <c r="AE259" s="149"/>
      <c r="AF259" s="149"/>
      <c r="AG259" s="149" t="s">
        <v>153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3" x14ac:dyDescent="0.2">
      <c r="A260" s="156"/>
      <c r="B260" s="157"/>
      <c r="C260" s="190" t="s">
        <v>507</v>
      </c>
      <c r="D260" s="162"/>
      <c r="E260" s="163">
        <v>1</v>
      </c>
      <c r="F260" s="160"/>
      <c r="G260" s="160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60"/>
      <c r="Z260" s="149"/>
      <c r="AA260" s="149"/>
      <c r="AB260" s="149"/>
      <c r="AC260" s="149"/>
      <c r="AD260" s="149"/>
      <c r="AE260" s="149"/>
      <c r="AF260" s="149"/>
      <c r="AG260" s="149" t="s">
        <v>153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3" x14ac:dyDescent="0.2">
      <c r="A261" s="156"/>
      <c r="B261" s="157"/>
      <c r="C261" s="190" t="s">
        <v>508</v>
      </c>
      <c r="D261" s="162"/>
      <c r="E261" s="163">
        <v>1</v>
      </c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49"/>
      <c r="AA261" s="149"/>
      <c r="AB261" s="149"/>
      <c r="AC261" s="149"/>
      <c r="AD261" s="149"/>
      <c r="AE261" s="149"/>
      <c r="AF261" s="149"/>
      <c r="AG261" s="149" t="s">
        <v>153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72">
        <v>128</v>
      </c>
      <c r="B262" s="173" t="s">
        <v>509</v>
      </c>
      <c r="C262" s="189" t="s">
        <v>510</v>
      </c>
      <c r="D262" s="174" t="s">
        <v>497</v>
      </c>
      <c r="E262" s="175">
        <v>1</v>
      </c>
      <c r="F262" s="176"/>
      <c r="G262" s="177">
        <f>ROUND(E262*F262,2)</f>
        <v>0</v>
      </c>
      <c r="H262" s="176"/>
      <c r="I262" s="177">
        <f>ROUND(E262*H262,2)</f>
        <v>0</v>
      </c>
      <c r="J262" s="176"/>
      <c r="K262" s="177">
        <f>ROUND(E262*J262,2)</f>
        <v>0</v>
      </c>
      <c r="L262" s="177">
        <v>21</v>
      </c>
      <c r="M262" s="177">
        <f>G262*(1+L262/100)</f>
        <v>0</v>
      </c>
      <c r="N262" s="175">
        <v>0</v>
      </c>
      <c r="O262" s="175">
        <f>ROUND(E262*N262,2)</f>
        <v>0</v>
      </c>
      <c r="P262" s="175">
        <v>0</v>
      </c>
      <c r="Q262" s="175">
        <f>ROUND(E262*P262,2)</f>
        <v>0</v>
      </c>
      <c r="R262" s="177"/>
      <c r="S262" s="177" t="s">
        <v>148</v>
      </c>
      <c r="T262" s="178" t="s">
        <v>226</v>
      </c>
      <c r="U262" s="160">
        <v>0</v>
      </c>
      <c r="V262" s="160">
        <f>ROUND(E262*U262,2)</f>
        <v>0</v>
      </c>
      <c r="W262" s="160"/>
      <c r="X262" s="160" t="s">
        <v>498</v>
      </c>
      <c r="Y262" s="160" t="s">
        <v>150</v>
      </c>
      <c r="Z262" s="149"/>
      <c r="AA262" s="149"/>
      <c r="AB262" s="149"/>
      <c r="AC262" s="149"/>
      <c r="AD262" s="149"/>
      <c r="AE262" s="149"/>
      <c r="AF262" s="149"/>
      <c r="AG262" s="149" t="s">
        <v>499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2" x14ac:dyDescent="0.2">
      <c r="A263" s="156"/>
      <c r="B263" s="157"/>
      <c r="C263" s="252" t="s">
        <v>511</v>
      </c>
      <c r="D263" s="253"/>
      <c r="E263" s="253"/>
      <c r="F263" s="253"/>
      <c r="G263" s="253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49"/>
      <c r="AA263" s="149"/>
      <c r="AB263" s="149"/>
      <c r="AC263" s="149"/>
      <c r="AD263" s="149"/>
      <c r="AE263" s="149"/>
      <c r="AF263" s="149"/>
      <c r="AG263" s="149" t="s">
        <v>221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72">
        <v>129</v>
      </c>
      <c r="B264" s="173" t="s">
        <v>512</v>
      </c>
      <c r="C264" s="189" t="s">
        <v>513</v>
      </c>
      <c r="D264" s="174" t="s">
        <v>497</v>
      </c>
      <c r="E264" s="175">
        <v>1</v>
      </c>
      <c r="F264" s="176"/>
      <c r="G264" s="177">
        <f>ROUND(E264*F264,2)</f>
        <v>0</v>
      </c>
      <c r="H264" s="176"/>
      <c r="I264" s="177">
        <f>ROUND(E264*H264,2)</f>
        <v>0</v>
      </c>
      <c r="J264" s="176"/>
      <c r="K264" s="177">
        <f>ROUND(E264*J264,2)</f>
        <v>0</v>
      </c>
      <c r="L264" s="177">
        <v>21</v>
      </c>
      <c r="M264" s="177">
        <f>G264*(1+L264/100)</f>
        <v>0</v>
      </c>
      <c r="N264" s="175">
        <v>0</v>
      </c>
      <c r="O264" s="175">
        <f>ROUND(E264*N264,2)</f>
        <v>0</v>
      </c>
      <c r="P264" s="175">
        <v>0</v>
      </c>
      <c r="Q264" s="175">
        <f>ROUND(E264*P264,2)</f>
        <v>0</v>
      </c>
      <c r="R264" s="177"/>
      <c r="S264" s="177" t="s">
        <v>148</v>
      </c>
      <c r="T264" s="178" t="s">
        <v>226</v>
      </c>
      <c r="U264" s="160">
        <v>0</v>
      </c>
      <c r="V264" s="160">
        <f>ROUND(E264*U264,2)</f>
        <v>0</v>
      </c>
      <c r="W264" s="160"/>
      <c r="X264" s="160" t="s">
        <v>498</v>
      </c>
      <c r="Y264" s="160" t="s">
        <v>150</v>
      </c>
      <c r="Z264" s="149"/>
      <c r="AA264" s="149"/>
      <c r="AB264" s="149"/>
      <c r="AC264" s="149"/>
      <c r="AD264" s="149"/>
      <c r="AE264" s="149"/>
      <c r="AF264" s="149"/>
      <c r="AG264" s="149" t="s">
        <v>499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ht="33.75" outlineLevel="2" x14ac:dyDescent="0.2">
      <c r="A265" s="156"/>
      <c r="B265" s="157"/>
      <c r="C265" s="252" t="s">
        <v>514</v>
      </c>
      <c r="D265" s="253"/>
      <c r="E265" s="253"/>
      <c r="F265" s="253"/>
      <c r="G265" s="253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60"/>
      <c r="Z265" s="149"/>
      <c r="AA265" s="149"/>
      <c r="AB265" s="149"/>
      <c r="AC265" s="149"/>
      <c r="AD265" s="149"/>
      <c r="AE265" s="149"/>
      <c r="AF265" s="149"/>
      <c r="AG265" s="149" t="s">
        <v>221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87" t="str">
        <f>C265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72">
        <v>130</v>
      </c>
      <c r="B266" s="173" t="s">
        <v>515</v>
      </c>
      <c r="C266" s="189" t="s">
        <v>516</v>
      </c>
      <c r="D266" s="174" t="s">
        <v>497</v>
      </c>
      <c r="E266" s="175">
        <v>1</v>
      </c>
      <c r="F266" s="176"/>
      <c r="G266" s="177">
        <f>ROUND(E266*F266,2)</f>
        <v>0</v>
      </c>
      <c r="H266" s="176"/>
      <c r="I266" s="177">
        <f>ROUND(E266*H266,2)</f>
        <v>0</v>
      </c>
      <c r="J266" s="176"/>
      <c r="K266" s="177">
        <f>ROUND(E266*J266,2)</f>
        <v>0</v>
      </c>
      <c r="L266" s="177">
        <v>21</v>
      </c>
      <c r="M266" s="177">
        <f>G266*(1+L266/100)</f>
        <v>0</v>
      </c>
      <c r="N266" s="175">
        <v>0</v>
      </c>
      <c r="O266" s="175">
        <f>ROUND(E266*N266,2)</f>
        <v>0</v>
      </c>
      <c r="P266" s="175">
        <v>0</v>
      </c>
      <c r="Q266" s="175">
        <f>ROUND(E266*P266,2)</f>
        <v>0</v>
      </c>
      <c r="R266" s="177"/>
      <c r="S266" s="177" t="s">
        <v>225</v>
      </c>
      <c r="T266" s="178" t="s">
        <v>226</v>
      </c>
      <c r="U266" s="160">
        <v>0</v>
      </c>
      <c r="V266" s="160">
        <f>ROUND(E266*U266,2)</f>
        <v>0</v>
      </c>
      <c r="W266" s="160"/>
      <c r="X266" s="160" t="s">
        <v>498</v>
      </c>
      <c r="Y266" s="160" t="s">
        <v>150</v>
      </c>
      <c r="Z266" s="149"/>
      <c r="AA266" s="149"/>
      <c r="AB266" s="149"/>
      <c r="AC266" s="149"/>
      <c r="AD266" s="149"/>
      <c r="AE266" s="149"/>
      <c r="AF266" s="149"/>
      <c r="AG266" s="149" t="s">
        <v>499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ht="22.5" outlineLevel="2" x14ac:dyDescent="0.2">
      <c r="A267" s="156"/>
      <c r="B267" s="157"/>
      <c r="C267" s="252" t="s">
        <v>517</v>
      </c>
      <c r="D267" s="253"/>
      <c r="E267" s="253"/>
      <c r="F267" s="253"/>
      <c r="G267" s="253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49"/>
      <c r="AA267" s="149"/>
      <c r="AB267" s="149"/>
      <c r="AC267" s="149"/>
      <c r="AD267" s="149"/>
      <c r="AE267" s="149"/>
      <c r="AF267" s="149"/>
      <c r="AG267" s="149" t="s">
        <v>221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87" t="str">
        <f>C267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72">
        <v>131</v>
      </c>
      <c r="B268" s="173" t="s">
        <v>518</v>
      </c>
      <c r="C268" s="189" t="s">
        <v>519</v>
      </c>
      <c r="D268" s="174" t="s">
        <v>497</v>
      </c>
      <c r="E268" s="175">
        <v>1</v>
      </c>
      <c r="F268" s="176"/>
      <c r="G268" s="177">
        <f>ROUND(E268*F268,2)</f>
        <v>0</v>
      </c>
      <c r="H268" s="176"/>
      <c r="I268" s="177">
        <f>ROUND(E268*H268,2)</f>
        <v>0</v>
      </c>
      <c r="J268" s="176"/>
      <c r="K268" s="177">
        <f>ROUND(E268*J268,2)</f>
        <v>0</v>
      </c>
      <c r="L268" s="177">
        <v>21</v>
      </c>
      <c r="M268" s="177">
        <f>G268*(1+L268/100)</f>
        <v>0</v>
      </c>
      <c r="N268" s="175">
        <v>0</v>
      </c>
      <c r="O268" s="175">
        <f>ROUND(E268*N268,2)</f>
        <v>0</v>
      </c>
      <c r="P268" s="175">
        <v>0</v>
      </c>
      <c r="Q268" s="175">
        <f>ROUND(E268*P268,2)</f>
        <v>0</v>
      </c>
      <c r="R268" s="177"/>
      <c r="S268" s="177" t="s">
        <v>148</v>
      </c>
      <c r="T268" s="178" t="s">
        <v>226</v>
      </c>
      <c r="U268" s="160">
        <v>0</v>
      </c>
      <c r="V268" s="160">
        <f>ROUND(E268*U268,2)</f>
        <v>0</v>
      </c>
      <c r="W268" s="160"/>
      <c r="X268" s="160" t="s">
        <v>498</v>
      </c>
      <c r="Y268" s="160" t="s">
        <v>150</v>
      </c>
      <c r="Z268" s="149"/>
      <c r="AA268" s="149"/>
      <c r="AB268" s="149"/>
      <c r="AC268" s="149"/>
      <c r="AD268" s="149"/>
      <c r="AE268" s="149"/>
      <c r="AF268" s="149"/>
      <c r="AG268" s="149" t="s">
        <v>499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2" x14ac:dyDescent="0.2">
      <c r="A269" s="156"/>
      <c r="B269" s="157"/>
      <c r="C269" s="252" t="s">
        <v>520</v>
      </c>
      <c r="D269" s="253"/>
      <c r="E269" s="253"/>
      <c r="F269" s="253"/>
      <c r="G269" s="253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49"/>
      <c r="AA269" s="149"/>
      <c r="AB269" s="149"/>
      <c r="AC269" s="149"/>
      <c r="AD269" s="149"/>
      <c r="AE269" s="149"/>
      <c r="AF269" s="149"/>
      <c r="AG269" s="149" t="s">
        <v>221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87" t="str">
        <f>C269</f>
        <v>Náklady na vyhotovení dokumentace skutečného provedení stavby a její předání objednateli v požadované formě a požadovaném počtu.</v>
      </c>
      <c r="BB269" s="149"/>
      <c r="BC269" s="149"/>
      <c r="BD269" s="149"/>
      <c r="BE269" s="149"/>
      <c r="BF269" s="149"/>
      <c r="BG269" s="149"/>
      <c r="BH269" s="149"/>
    </row>
    <row r="270" spans="1:60" outlineLevel="2" x14ac:dyDescent="0.2">
      <c r="A270" s="156"/>
      <c r="B270" s="157"/>
      <c r="C270" s="190" t="s">
        <v>521</v>
      </c>
      <c r="D270" s="162"/>
      <c r="E270" s="163">
        <v>1</v>
      </c>
      <c r="F270" s="160"/>
      <c r="G270" s="160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60"/>
      <c r="Z270" s="149"/>
      <c r="AA270" s="149"/>
      <c r="AB270" s="149"/>
      <c r="AC270" s="149"/>
      <c r="AD270" s="149"/>
      <c r="AE270" s="149"/>
      <c r="AF270" s="149"/>
      <c r="AG270" s="149" t="s">
        <v>153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x14ac:dyDescent="0.2">
      <c r="A271" s="3"/>
      <c r="B271" s="4"/>
      <c r="C271" s="193"/>
      <c r="D271" s="6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AE271">
        <v>12</v>
      </c>
      <c r="AF271">
        <v>21</v>
      </c>
      <c r="AG271" t="s">
        <v>129</v>
      </c>
    </row>
    <row r="272" spans="1:60" x14ac:dyDescent="0.2">
      <c r="A272" s="152"/>
      <c r="B272" s="153" t="s">
        <v>29</v>
      </c>
      <c r="C272" s="194"/>
      <c r="D272" s="154"/>
      <c r="E272" s="155"/>
      <c r="F272" s="155"/>
      <c r="G272" s="171">
        <f>G8+G34+G39+G42+G44+G48+G53+G56+G58+G62+G107+G125+G160+G228+G233+G235+G237+G253</f>
        <v>0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AE272">
        <f>SUMIF(L7:L270,AE271,G7:G270)</f>
        <v>0</v>
      </c>
      <c r="AF272">
        <f>SUMIF(L7:L270,AF271,G7:G270)</f>
        <v>0</v>
      </c>
      <c r="AG272" t="s">
        <v>522</v>
      </c>
    </row>
    <row r="273" spans="3:33" x14ac:dyDescent="0.2">
      <c r="C273" s="195"/>
      <c r="D273" s="10"/>
      <c r="AG273" t="s">
        <v>523</v>
      </c>
    </row>
    <row r="274" spans="3:33" x14ac:dyDescent="0.2">
      <c r="D274" s="10"/>
    </row>
    <row r="275" spans="3:33" x14ac:dyDescent="0.2">
      <c r="D275" s="10"/>
    </row>
    <row r="276" spans="3:33" x14ac:dyDescent="0.2">
      <c r="D276" s="10"/>
    </row>
    <row r="277" spans="3:33" x14ac:dyDescent="0.2">
      <c r="D277" s="10"/>
    </row>
    <row r="278" spans="3:33" x14ac:dyDescent="0.2">
      <c r="D278" s="10"/>
    </row>
    <row r="279" spans="3:33" x14ac:dyDescent="0.2">
      <c r="D279" s="10"/>
    </row>
    <row r="280" spans="3:33" x14ac:dyDescent="0.2">
      <c r="D280" s="10"/>
    </row>
    <row r="281" spans="3:33" x14ac:dyDescent="0.2">
      <c r="D281" s="10"/>
    </row>
    <row r="282" spans="3:33" x14ac:dyDescent="0.2">
      <c r="D282" s="10"/>
    </row>
    <row r="283" spans="3:33" x14ac:dyDescent="0.2">
      <c r="D283" s="10"/>
    </row>
    <row r="284" spans="3:33" x14ac:dyDescent="0.2">
      <c r="D284" s="10"/>
    </row>
    <row r="285" spans="3:33" x14ac:dyDescent="0.2">
      <c r="D285" s="10"/>
    </row>
    <row r="286" spans="3:33" x14ac:dyDescent="0.2">
      <c r="D286" s="10"/>
    </row>
    <row r="287" spans="3:33" x14ac:dyDescent="0.2">
      <c r="D287" s="10"/>
    </row>
    <row r="288" spans="3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49">
    <mergeCell ref="C269:G269"/>
    <mergeCell ref="C209:G209"/>
    <mergeCell ref="C255:G255"/>
    <mergeCell ref="C258:G258"/>
    <mergeCell ref="C263:G263"/>
    <mergeCell ref="C265:G265"/>
    <mergeCell ref="C267:G267"/>
    <mergeCell ref="C207:G207"/>
    <mergeCell ref="C181:G181"/>
    <mergeCell ref="C185:G185"/>
    <mergeCell ref="C186:G186"/>
    <mergeCell ref="C189:G189"/>
    <mergeCell ref="C190:G190"/>
    <mergeCell ref="C194:G194"/>
    <mergeCell ref="C195:G195"/>
    <mergeCell ref="C198:G198"/>
    <mergeCell ref="C199:G199"/>
    <mergeCell ref="C202:G202"/>
    <mergeCell ref="C205:G205"/>
    <mergeCell ref="C180:G180"/>
    <mergeCell ref="C139:G139"/>
    <mergeCell ref="C140:G140"/>
    <mergeCell ref="C142:G142"/>
    <mergeCell ref="C143:G143"/>
    <mergeCell ref="C145:G145"/>
    <mergeCell ref="C146:G146"/>
    <mergeCell ref="C148:G148"/>
    <mergeCell ref="C150:G150"/>
    <mergeCell ref="C163:G163"/>
    <mergeCell ref="C176:G176"/>
    <mergeCell ref="C178:G178"/>
    <mergeCell ref="C137:G137"/>
    <mergeCell ref="C79:G79"/>
    <mergeCell ref="C109:G109"/>
    <mergeCell ref="C110:G110"/>
    <mergeCell ref="C115:G115"/>
    <mergeCell ref="C118:G118"/>
    <mergeCell ref="C122:G122"/>
    <mergeCell ref="C127:G127"/>
    <mergeCell ref="C129:G129"/>
    <mergeCell ref="C131:G131"/>
    <mergeCell ref="C133:G133"/>
    <mergeCell ref="C135:G135"/>
    <mergeCell ref="C75:G75"/>
    <mergeCell ref="A1:G1"/>
    <mergeCell ref="C2:G2"/>
    <mergeCell ref="C3:G3"/>
    <mergeCell ref="C4:G4"/>
    <mergeCell ref="C55:G5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5FE7-2E84-4E7F-8A71-C8F95B7E90AA}">
  <sheetPr>
    <outlinePr summaryBelow="0"/>
  </sheetPr>
  <dimension ref="A1:BH5000"/>
  <sheetViews>
    <sheetView tabSelected="1" workbookViewId="0">
      <pane ySplit="7" topLeftCell="A123" activePane="bottomLeft" state="frozen"/>
      <selection pane="bottomLeft" activeCell="F20" sqref="F20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4" t="s">
        <v>115</v>
      </c>
      <c r="B1" s="254"/>
      <c r="C1" s="254"/>
      <c r="D1" s="254"/>
      <c r="E1" s="254"/>
      <c r="F1" s="254"/>
      <c r="G1" s="254"/>
      <c r="AG1" t="s">
        <v>116</v>
      </c>
    </row>
    <row r="2" spans="1:60" ht="24.95" customHeight="1" x14ac:dyDescent="0.2">
      <c r="A2" s="141" t="s">
        <v>7</v>
      </c>
      <c r="B2" s="49" t="s">
        <v>43</v>
      </c>
      <c r="C2" s="255" t="s">
        <v>44</v>
      </c>
      <c r="D2" s="256"/>
      <c r="E2" s="256"/>
      <c r="F2" s="256"/>
      <c r="G2" s="257"/>
      <c r="AG2" t="s">
        <v>117</v>
      </c>
    </row>
    <row r="3" spans="1:60" ht="24.95" customHeight="1" x14ac:dyDescent="0.2">
      <c r="A3" s="141" t="s">
        <v>8</v>
      </c>
      <c r="B3" s="49" t="s">
        <v>53</v>
      </c>
      <c r="C3" s="255" t="s">
        <v>54</v>
      </c>
      <c r="D3" s="256"/>
      <c r="E3" s="256"/>
      <c r="F3" s="256"/>
      <c r="G3" s="257"/>
      <c r="AC3" s="122" t="s">
        <v>118</v>
      </c>
      <c r="AG3" t="s">
        <v>119</v>
      </c>
    </row>
    <row r="4" spans="1:60" ht="24.95" customHeight="1" x14ac:dyDescent="0.2">
      <c r="A4" s="142" t="s">
        <v>9</v>
      </c>
      <c r="B4" s="143" t="s">
        <v>56</v>
      </c>
      <c r="C4" s="258" t="s">
        <v>57</v>
      </c>
      <c r="D4" s="259"/>
      <c r="E4" s="259"/>
      <c r="F4" s="259"/>
      <c r="G4" s="260"/>
      <c r="AG4" t="s">
        <v>120</v>
      </c>
    </row>
    <row r="5" spans="1:60" x14ac:dyDescent="0.2">
      <c r="D5" s="10"/>
    </row>
    <row r="6" spans="1:60" ht="38.25" x14ac:dyDescent="0.2">
      <c r="A6" s="145" t="s">
        <v>121</v>
      </c>
      <c r="B6" s="147" t="s">
        <v>122</v>
      </c>
      <c r="C6" s="147" t="s">
        <v>123</v>
      </c>
      <c r="D6" s="146" t="s">
        <v>124</v>
      </c>
      <c r="E6" s="145" t="s">
        <v>125</v>
      </c>
      <c r="F6" s="144" t="s">
        <v>126</v>
      </c>
      <c r="G6" s="145" t="s">
        <v>29</v>
      </c>
      <c r="H6" s="148" t="s">
        <v>30</v>
      </c>
      <c r="I6" s="148" t="s">
        <v>127</v>
      </c>
      <c r="J6" s="148" t="s">
        <v>31</v>
      </c>
      <c r="K6" s="148" t="s">
        <v>128</v>
      </c>
      <c r="L6" s="148" t="s">
        <v>129</v>
      </c>
      <c r="M6" s="148" t="s">
        <v>130</v>
      </c>
      <c r="N6" s="148" t="s">
        <v>131</v>
      </c>
      <c r="O6" s="148" t="s">
        <v>132</v>
      </c>
      <c r="P6" s="148" t="s">
        <v>133</v>
      </c>
      <c r="Q6" s="148" t="s">
        <v>134</v>
      </c>
      <c r="R6" s="148" t="s">
        <v>135</v>
      </c>
      <c r="S6" s="148" t="s">
        <v>136</v>
      </c>
      <c r="T6" s="148" t="s">
        <v>137</v>
      </c>
      <c r="U6" s="148" t="s">
        <v>138</v>
      </c>
      <c r="V6" s="148" t="s">
        <v>139</v>
      </c>
      <c r="W6" s="148" t="s">
        <v>140</v>
      </c>
      <c r="X6" s="148" t="s">
        <v>141</v>
      </c>
      <c r="Y6" s="148" t="s">
        <v>142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143</v>
      </c>
      <c r="B8" s="166" t="s">
        <v>69</v>
      </c>
      <c r="C8" s="188" t="s">
        <v>70</v>
      </c>
      <c r="D8" s="167"/>
      <c r="E8" s="168"/>
      <c r="F8" s="169"/>
      <c r="G8" s="169">
        <f>SUMIF(AG9:AG48,"&lt;&gt;NOR",G9:G48)</f>
        <v>0</v>
      </c>
      <c r="H8" s="169"/>
      <c r="I8" s="169">
        <f>SUM(I9:I48)</f>
        <v>0</v>
      </c>
      <c r="J8" s="169"/>
      <c r="K8" s="169">
        <f>SUM(K9:K48)</f>
        <v>0</v>
      </c>
      <c r="L8" s="169"/>
      <c r="M8" s="169">
        <f>SUM(M9:M48)</f>
        <v>0</v>
      </c>
      <c r="N8" s="168"/>
      <c r="O8" s="168">
        <f>SUM(O9:O48)</f>
        <v>48.32</v>
      </c>
      <c r="P8" s="168"/>
      <c r="Q8" s="168">
        <f>SUM(Q9:Q48)</f>
        <v>0</v>
      </c>
      <c r="R8" s="169"/>
      <c r="S8" s="169"/>
      <c r="T8" s="170"/>
      <c r="U8" s="164"/>
      <c r="V8" s="164">
        <f>SUM(V9:V48)</f>
        <v>284.95</v>
      </c>
      <c r="W8" s="164"/>
      <c r="X8" s="164"/>
      <c r="Y8" s="164"/>
      <c r="AG8" t="s">
        <v>144</v>
      </c>
    </row>
    <row r="9" spans="1:60" outlineLevel="1" x14ac:dyDescent="0.2">
      <c r="A9" s="172">
        <v>1</v>
      </c>
      <c r="B9" s="173" t="s">
        <v>524</v>
      </c>
      <c r="C9" s="189" t="s">
        <v>525</v>
      </c>
      <c r="D9" s="174" t="s">
        <v>147</v>
      </c>
      <c r="E9" s="175">
        <v>107.88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148</v>
      </c>
      <c r="T9" s="178" t="s">
        <v>148</v>
      </c>
      <c r="U9" s="160">
        <v>0.156</v>
      </c>
      <c r="V9" s="160">
        <f>ROUND(E9*U9,2)</f>
        <v>16.829999999999998</v>
      </c>
      <c r="W9" s="160"/>
      <c r="X9" s="160" t="s">
        <v>149</v>
      </c>
      <c r="Y9" s="160" t="s">
        <v>150</v>
      </c>
      <c r="Z9" s="149"/>
      <c r="AA9" s="149"/>
      <c r="AB9" s="149"/>
      <c r="AC9" s="149"/>
      <c r="AD9" s="149"/>
      <c r="AE9" s="149"/>
      <c r="AF9" s="149"/>
      <c r="AG9" s="149" t="s">
        <v>151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190" t="s">
        <v>526</v>
      </c>
      <c r="D10" s="162"/>
      <c r="E10" s="163"/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49"/>
      <c r="AA10" s="149"/>
      <c r="AB10" s="149"/>
      <c r="AC10" s="149"/>
      <c r="AD10" s="149"/>
      <c r="AE10" s="149"/>
      <c r="AF10" s="149"/>
      <c r="AG10" s="149" t="s">
        <v>153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3" x14ac:dyDescent="0.2">
      <c r="A11" s="156"/>
      <c r="B11" s="157"/>
      <c r="C11" s="190" t="s">
        <v>527</v>
      </c>
      <c r="D11" s="162"/>
      <c r="E11" s="163">
        <v>23.4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49"/>
      <c r="AA11" s="149"/>
      <c r="AB11" s="149"/>
      <c r="AC11" s="149"/>
      <c r="AD11" s="149"/>
      <c r="AE11" s="149"/>
      <c r="AF11" s="149"/>
      <c r="AG11" s="149" t="s">
        <v>153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3" x14ac:dyDescent="0.2">
      <c r="A12" s="156"/>
      <c r="B12" s="157"/>
      <c r="C12" s="190" t="s">
        <v>528</v>
      </c>
      <c r="D12" s="162"/>
      <c r="E12" s="163"/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49"/>
      <c r="AA12" s="149"/>
      <c r="AB12" s="149"/>
      <c r="AC12" s="149"/>
      <c r="AD12" s="149"/>
      <c r="AE12" s="149"/>
      <c r="AF12" s="149"/>
      <c r="AG12" s="149" t="s">
        <v>153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3" x14ac:dyDescent="0.2">
      <c r="A13" s="156"/>
      <c r="B13" s="157"/>
      <c r="C13" s="190" t="s">
        <v>529</v>
      </c>
      <c r="D13" s="162"/>
      <c r="E13" s="163">
        <v>84.48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49"/>
      <c r="AA13" s="149"/>
      <c r="AB13" s="149"/>
      <c r="AC13" s="149"/>
      <c r="AD13" s="149"/>
      <c r="AE13" s="149"/>
      <c r="AF13" s="149"/>
      <c r="AG13" s="149" t="s">
        <v>153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2">
        <v>2</v>
      </c>
      <c r="B14" s="173" t="s">
        <v>530</v>
      </c>
      <c r="C14" s="189" t="s">
        <v>531</v>
      </c>
      <c r="D14" s="174" t="s">
        <v>147</v>
      </c>
      <c r="E14" s="175">
        <v>53.94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7"/>
      <c r="S14" s="177" t="s">
        <v>148</v>
      </c>
      <c r="T14" s="178" t="s">
        <v>148</v>
      </c>
      <c r="U14" s="160">
        <v>8.4000000000000005E-2</v>
      </c>
      <c r="V14" s="160">
        <f>ROUND(E14*U14,2)</f>
        <v>4.53</v>
      </c>
      <c r="W14" s="160"/>
      <c r="X14" s="160" t="s">
        <v>149</v>
      </c>
      <c r="Y14" s="160" t="s">
        <v>150</v>
      </c>
      <c r="Z14" s="149"/>
      <c r="AA14" s="149"/>
      <c r="AB14" s="149"/>
      <c r="AC14" s="149"/>
      <c r="AD14" s="149"/>
      <c r="AE14" s="149"/>
      <c r="AF14" s="149"/>
      <c r="AG14" s="149" t="s">
        <v>151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6"/>
      <c r="B15" s="157"/>
      <c r="C15" s="190" t="s">
        <v>532</v>
      </c>
      <c r="D15" s="162"/>
      <c r="E15" s="163"/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49"/>
      <c r="AA15" s="149"/>
      <c r="AB15" s="149"/>
      <c r="AC15" s="149"/>
      <c r="AD15" s="149"/>
      <c r="AE15" s="149"/>
      <c r="AF15" s="149"/>
      <c r="AG15" s="149" t="s">
        <v>153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3" x14ac:dyDescent="0.2">
      <c r="A16" s="156"/>
      <c r="B16" s="157"/>
      <c r="C16" s="190" t="s">
        <v>533</v>
      </c>
      <c r="D16" s="162"/>
      <c r="E16" s="163">
        <v>53.94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49"/>
      <c r="AA16" s="149"/>
      <c r="AB16" s="149"/>
      <c r="AC16" s="149"/>
      <c r="AD16" s="149"/>
      <c r="AE16" s="149"/>
      <c r="AF16" s="149"/>
      <c r="AG16" s="149" t="s">
        <v>153</v>
      </c>
      <c r="AH16" s="149">
        <v>5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72">
        <v>3</v>
      </c>
      <c r="B17" s="173" t="s">
        <v>534</v>
      </c>
      <c r="C17" s="189" t="s">
        <v>535</v>
      </c>
      <c r="D17" s="174" t="s">
        <v>191</v>
      </c>
      <c r="E17" s="175">
        <v>179.8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5">
        <v>9.7999999999999997E-4</v>
      </c>
      <c r="O17" s="175">
        <f>ROUND(E17*N17,2)</f>
        <v>0.18</v>
      </c>
      <c r="P17" s="175">
        <v>0</v>
      </c>
      <c r="Q17" s="175">
        <f>ROUND(E17*P17,2)</f>
        <v>0</v>
      </c>
      <c r="R17" s="177"/>
      <c r="S17" s="177" t="s">
        <v>148</v>
      </c>
      <c r="T17" s="178" t="s">
        <v>148</v>
      </c>
      <c r="U17" s="160">
        <v>0.23599999999999999</v>
      </c>
      <c r="V17" s="160">
        <f>ROUND(E17*U17,2)</f>
        <v>42.43</v>
      </c>
      <c r="W17" s="160"/>
      <c r="X17" s="160" t="s">
        <v>149</v>
      </c>
      <c r="Y17" s="160" t="s">
        <v>150</v>
      </c>
      <c r="Z17" s="149"/>
      <c r="AA17" s="149"/>
      <c r="AB17" s="149"/>
      <c r="AC17" s="149"/>
      <c r="AD17" s="149"/>
      <c r="AE17" s="149"/>
      <c r="AF17" s="149"/>
      <c r="AG17" s="149" t="s">
        <v>151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2" x14ac:dyDescent="0.2">
      <c r="A18" s="156"/>
      <c r="B18" s="157"/>
      <c r="C18" s="190" t="s">
        <v>536</v>
      </c>
      <c r="D18" s="162"/>
      <c r="E18" s="163">
        <v>39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49"/>
      <c r="AA18" s="149"/>
      <c r="AB18" s="149"/>
      <c r="AC18" s="149"/>
      <c r="AD18" s="149"/>
      <c r="AE18" s="149"/>
      <c r="AF18" s="149"/>
      <c r="AG18" s="149" t="s">
        <v>153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3" x14ac:dyDescent="0.2">
      <c r="A19" s="156"/>
      <c r="B19" s="157"/>
      <c r="C19" s="190" t="s">
        <v>537</v>
      </c>
      <c r="D19" s="162"/>
      <c r="E19" s="163">
        <v>140.80000000000001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49"/>
      <c r="AA19" s="149"/>
      <c r="AB19" s="149"/>
      <c r="AC19" s="149"/>
      <c r="AD19" s="149"/>
      <c r="AE19" s="149"/>
      <c r="AF19" s="149"/>
      <c r="AG19" s="149" t="s">
        <v>153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9">
        <v>4</v>
      </c>
      <c r="B20" s="180" t="s">
        <v>538</v>
      </c>
      <c r="C20" s="191" t="s">
        <v>539</v>
      </c>
      <c r="D20" s="181" t="s">
        <v>191</v>
      </c>
      <c r="E20" s="182">
        <v>179.8</v>
      </c>
      <c r="F20" s="183"/>
      <c r="G20" s="184">
        <f>ROUND(E20*F20,2)</f>
        <v>0</v>
      </c>
      <c r="H20" s="183"/>
      <c r="I20" s="184">
        <f>ROUND(E20*H20,2)</f>
        <v>0</v>
      </c>
      <c r="J20" s="183"/>
      <c r="K20" s="184">
        <f>ROUND(E20*J20,2)</f>
        <v>0</v>
      </c>
      <c r="L20" s="184">
        <v>21</v>
      </c>
      <c r="M20" s="184">
        <f>G20*(1+L20/100)</f>
        <v>0</v>
      </c>
      <c r="N20" s="182">
        <v>0</v>
      </c>
      <c r="O20" s="182">
        <f>ROUND(E20*N20,2)</f>
        <v>0</v>
      </c>
      <c r="P20" s="182">
        <v>0</v>
      </c>
      <c r="Q20" s="182">
        <f>ROUND(E20*P20,2)</f>
        <v>0</v>
      </c>
      <c r="R20" s="184"/>
      <c r="S20" s="184" t="s">
        <v>148</v>
      </c>
      <c r="T20" s="185" t="s">
        <v>148</v>
      </c>
      <c r="U20" s="160">
        <v>7.0000000000000007E-2</v>
      </c>
      <c r="V20" s="160">
        <f>ROUND(E20*U20,2)</f>
        <v>12.59</v>
      </c>
      <c r="W20" s="160"/>
      <c r="X20" s="160" t="s">
        <v>149</v>
      </c>
      <c r="Y20" s="160" t="s">
        <v>150</v>
      </c>
      <c r="Z20" s="149"/>
      <c r="AA20" s="149"/>
      <c r="AB20" s="149"/>
      <c r="AC20" s="149"/>
      <c r="AD20" s="149"/>
      <c r="AE20" s="149"/>
      <c r="AF20" s="149"/>
      <c r="AG20" s="149" t="s">
        <v>151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2">
        <v>5</v>
      </c>
      <c r="B21" s="173" t="s">
        <v>540</v>
      </c>
      <c r="C21" s="189" t="s">
        <v>541</v>
      </c>
      <c r="D21" s="174" t="s">
        <v>147</v>
      </c>
      <c r="E21" s="175">
        <v>107.88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7"/>
      <c r="S21" s="177" t="s">
        <v>148</v>
      </c>
      <c r="T21" s="178" t="s">
        <v>148</v>
      </c>
      <c r="U21" s="160">
        <v>3.7999999999999999E-2</v>
      </c>
      <c r="V21" s="160">
        <f>ROUND(E21*U21,2)</f>
        <v>4.0999999999999996</v>
      </c>
      <c r="W21" s="160"/>
      <c r="X21" s="160" t="s">
        <v>149</v>
      </c>
      <c r="Y21" s="160" t="s">
        <v>150</v>
      </c>
      <c r="Z21" s="149"/>
      <c r="AA21" s="149"/>
      <c r="AB21" s="149"/>
      <c r="AC21" s="149"/>
      <c r="AD21" s="149"/>
      <c r="AE21" s="149"/>
      <c r="AF21" s="149"/>
      <c r="AG21" s="149" t="s">
        <v>151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190" t="s">
        <v>542</v>
      </c>
      <c r="D22" s="162"/>
      <c r="E22" s="163">
        <v>107.88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49"/>
      <c r="AA22" s="149"/>
      <c r="AB22" s="149"/>
      <c r="AC22" s="149"/>
      <c r="AD22" s="149"/>
      <c r="AE22" s="149"/>
      <c r="AF22" s="149"/>
      <c r="AG22" s="149" t="s">
        <v>153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2">
        <v>6</v>
      </c>
      <c r="B23" s="173" t="s">
        <v>543</v>
      </c>
      <c r="C23" s="189" t="s">
        <v>544</v>
      </c>
      <c r="D23" s="174" t="s">
        <v>147</v>
      </c>
      <c r="E23" s="175">
        <v>53.94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21</v>
      </c>
      <c r="M23" s="177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7"/>
      <c r="S23" s="177" t="s">
        <v>148</v>
      </c>
      <c r="T23" s="178" t="s">
        <v>148</v>
      </c>
      <c r="U23" s="160">
        <v>0.34499999999999997</v>
      </c>
      <c r="V23" s="160">
        <f>ROUND(E23*U23,2)</f>
        <v>18.61</v>
      </c>
      <c r="W23" s="160"/>
      <c r="X23" s="160" t="s">
        <v>149</v>
      </c>
      <c r="Y23" s="160" t="s">
        <v>150</v>
      </c>
      <c r="Z23" s="149"/>
      <c r="AA23" s="149"/>
      <c r="AB23" s="149"/>
      <c r="AC23" s="149"/>
      <c r="AD23" s="149"/>
      <c r="AE23" s="149"/>
      <c r="AF23" s="149"/>
      <c r="AG23" s="149" t="s">
        <v>151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2" x14ac:dyDescent="0.2">
      <c r="A24" s="156"/>
      <c r="B24" s="157"/>
      <c r="C24" s="190" t="s">
        <v>545</v>
      </c>
      <c r="D24" s="162"/>
      <c r="E24" s="163"/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49"/>
      <c r="AA24" s="149"/>
      <c r="AB24" s="149"/>
      <c r="AC24" s="149"/>
      <c r="AD24" s="149"/>
      <c r="AE24" s="149"/>
      <c r="AF24" s="149"/>
      <c r="AG24" s="149" t="s">
        <v>153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56"/>
      <c r="B25" s="157"/>
      <c r="C25" s="190" t="s">
        <v>546</v>
      </c>
      <c r="D25" s="162"/>
      <c r="E25" s="163"/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49"/>
      <c r="AA25" s="149"/>
      <c r="AB25" s="149"/>
      <c r="AC25" s="149"/>
      <c r="AD25" s="149"/>
      <c r="AE25" s="149"/>
      <c r="AF25" s="149"/>
      <c r="AG25" s="149" t="s">
        <v>153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56"/>
      <c r="B26" s="157"/>
      <c r="C26" s="190" t="s">
        <v>533</v>
      </c>
      <c r="D26" s="162"/>
      <c r="E26" s="163">
        <v>53.94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49"/>
      <c r="AA26" s="149"/>
      <c r="AB26" s="149"/>
      <c r="AC26" s="149"/>
      <c r="AD26" s="149"/>
      <c r="AE26" s="149"/>
      <c r="AF26" s="149"/>
      <c r="AG26" s="149" t="s">
        <v>153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72">
        <v>7</v>
      </c>
      <c r="B27" s="173" t="s">
        <v>167</v>
      </c>
      <c r="C27" s="189" t="s">
        <v>168</v>
      </c>
      <c r="D27" s="174" t="s">
        <v>147</v>
      </c>
      <c r="E27" s="175">
        <v>35.4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7"/>
      <c r="S27" s="177" t="s">
        <v>148</v>
      </c>
      <c r="T27" s="178" t="s">
        <v>148</v>
      </c>
      <c r="U27" s="160">
        <v>1.0999999999999999E-2</v>
      </c>
      <c r="V27" s="160">
        <f>ROUND(E27*U27,2)</f>
        <v>0.39</v>
      </c>
      <c r="W27" s="160"/>
      <c r="X27" s="160" t="s">
        <v>149</v>
      </c>
      <c r="Y27" s="160" t="s">
        <v>150</v>
      </c>
      <c r="Z27" s="149"/>
      <c r="AA27" s="149"/>
      <c r="AB27" s="149"/>
      <c r="AC27" s="149"/>
      <c r="AD27" s="149"/>
      <c r="AE27" s="149"/>
      <c r="AF27" s="149"/>
      <c r="AG27" s="149" t="s">
        <v>151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 x14ac:dyDescent="0.2">
      <c r="A28" s="156"/>
      <c r="B28" s="157"/>
      <c r="C28" s="190" t="s">
        <v>169</v>
      </c>
      <c r="D28" s="162"/>
      <c r="E28" s="163"/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49"/>
      <c r="AA28" s="149"/>
      <c r="AB28" s="149"/>
      <c r="AC28" s="149"/>
      <c r="AD28" s="149"/>
      <c r="AE28" s="149"/>
      <c r="AF28" s="149"/>
      <c r="AG28" s="149" t="s">
        <v>153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 x14ac:dyDescent="0.2">
      <c r="A29" s="156"/>
      <c r="B29" s="157"/>
      <c r="C29" s="190" t="s">
        <v>542</v>
      </c>
      <c r="D29" s="162"/>
      <c r="E29" s="163">
        <v>107.88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49"/>
      <c r="AA29" s="149"/>
      <c r="AB29" s="149"/>
      <c r="AC29" s="149"/>
      <c r="AD29" s="149"/>
      <c r="AE29" s="149"/>
      <c r="AF29" s="149"/>
      <c r="AG29" s="149" t="s">
        <v>153</v>
      </c>
      <c r="AH29" s="149">
        <v>5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3" x14ac:dyDescent="0.2">
      <c r="A30" s="156"/>
      <c r="B30" s="157"/>
      <c r="C30" s="190" t="s">
        <v>547</v>
      </c>
      <c r="D30" s="162"/>
      <c r="E30" s="163"/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49"/>
      <c r="AA30" s="149"/>
      <c r="AB30" s="149"/>
      <c r="AC30" s="149"/>
      <c r="AD30" s="149"/>
      <c r="AE30" s="149"/>
      <c r="AF30" s="149"/>
      <c r="AG30" s="149" t="s">
        <v>153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3" x14ac:dyDescent="0.2">
      <c r="A31" s="156"/>
      <c r="B31" s="157"/>
      <c r="C31" s="190" t="s">
        <v>548</v>
      </c>
      <c r="D31" s="162"/>
      <c r="E31" s="163">
        <v>-72.48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49"/>
      <c r="AA31" s="149"/>
      <c r="AB31" s="149"/>
      <c r="AC31" s="149"/>
      <c r="AD31" s="149"/>
      <c r="AE31" s="149"/>
      <c r="AF31" s="149"/>
      <c r="AG31" s="149" t="s">
        <v>153</v>
      </c>
      <c r="AH31" s="149">
        <v>5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2">
        <v>8</v>
      </c>
      <c r="B32" s="173" t="s">
        <v>170</v>
      </c>
      <c r="C32" s="189" t="s">
        <v>171</v>
      </c>
      <c r="D32" s="174" t="s">
        <v>147</v>
      </c>
      <c r="E32" s="175">
        <v>177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7"/>
      <c r="S32" s="177" t="s">
        <v>148</v>
      </c>
      <c r="T32" s="178" t="s">
        <v>148</v>
      </c>
      <c r="U32" s="160">
        <v>0</v>
      </c>
      <c r="V32" s="160">
        <f>ROUND(E32*U32,2)</f>
        <v>0</v>
      </c>
      <c r="W32" s="160"/>
      <c r="X32" s="160" t="s">
        <v>149</v>
      </c>
      <c r="Y32" s="160" t="s">
        <v>150</v>
      </c>
      <c r="Z32" s="149"/>
      <c r="AA32" s="149"/>
      <c r="AB32" s="149"/>
      <c r="AC32" s="149"/>
      <c r="AD32" s="149"/>
      <c r="AE32" s="149"/>
      <c r="AF32" s="149"/>
      <c r="AG32" s="149" t="s">
        <v>151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6"/>
      <c r="B33" s="157"/>
      <c r="C33" s="190" t="s">
        <v>172</v>
      </c>
      <c r="D33" s="162"/>
      <c r="E33" s="163"/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49"/>
      <c r="AA33" s="149"/>
      <c r="AB33" s="149"/>
      <c r="AC33" s="149"/>
      <c r="AD33" s="149"/>
      <c r="AE33" s="149"/>
      <c r="AF33" s="149"/>
      <c r="AG33" s="149" t="s">
        <v>153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3" x14ac:dyDescent="0.2">
      <c r="A34" s="156"/>
      <c r="B34" s="157"/>
      <c r="C34" s="190" t="s">
        <v>549</v>
      </c>
      <c r="D34" s="162"/>
      <c r="E34" s="163">
        <v>177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49"/>
      <c r="AA34" s="149"/>
      <c r="AB34" s="149"/>
      <c r="AC34" s="149"/>
      <c r="AD34" s="149"/>
      <c r="AE34" s="149"/>
      <c r="AF34" s="149"/>
      <c r="AG34" s="149" t="s">
        <v>153</v>
      </c>
      <c r="AH34" s="149">
        <v>5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2.5" outlineLevel="1" x14ac:dyDescent="0.2">
      <c r="A35" s="179">
        <v>9</v>
      </c>
      <c r="B35" s="180" t="s">
        <v>174</v>
      </c>
      <c r="C35" s="191" t="s">
        <v>175</v>
      </c>
      <c r="D35" s="181" t="s">
        <v>147</v>
      </c>
      <c r="E35" s="182">
        <v>35.4</v>
      </c>
      <c r="F35" s="183"/>
      <c r="G35" s="184">
        <f>ROUND(E35*F35,2)</f>
        <v>0</v>
      </c>
      <c r="H35" s="183"/>
      <c r="I35" s="184">
        <f>ROUND(E35*H35,2)</f>
        <v>0</v>
      </c>
      <c r="J35" s="183"/>
      <c r="K35" s="184">
        <f>ROUND(E35*J35,2)</f>
        <v>0</v>
      </c>
      <c r="L35" s="184">
        <v>21</v>
      </c>
      <c r="M35" s="184">
        <f>G35*(1+L35/100)</f>
        <v>0</v>
      </c>
      <c r="N35" s="182">
        <v>0</v>
      </c>
      <c r="O35" s="182">
        <f>ROUND(E35*N35,2)</f>
        <v>0</v>
      </c>
      <c r="P35" s="182">
        <v>0</v>
      </c>
      <c r="Q35" s="182">
        <f>ROUND(E35*P35,2)</f>
        <v>0</v>
      </c>
      <c r="R35" s="184"/>
      <c r="S35" s="184" t="s">
        <v>148</v>
      </c>
      <c r="T35" s="185" t="s">
        <v>148</v>
      </c>
      <c r="U35" s="160">
        <v>0.65200000000000002</v>
      </c>
      <c r="V35" s="160">
        <f>ROUND(E35*U35,2)</f>
        <v>23.08</v>
      </c>
      <c r="W35" s="160"/>
      <c r="X35" s="160" t="s">
        <v>149</v>
      </c>
      <c r="Y35" s="160" t="s">
        <v>150</v>
      </c>
      <c r="Z35" s="149"/>
      <c r="AA35" s="149"/>
      <c r="AB35" s="149"/>
      <c r="AC35" s="149"/>
      <c r="AD35" s="149"/>
      <c r="AE35" s="149"/>
      <c r="AF35" s="149"/>
      <c r="AG35" s="149" t="s">
        <v>151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ht="22.5" outlineLevel="1" x14ac:dyDescent="0.2">
      <c r="A36" s="179">
        <v>10</v>
      </c>
      <c r="B36" s="180" t="s">
        <v>176</v>
      </c>
      <c r="C36" s="191" t="s">
        <v>177</v>
      </c>
      <c r="D36" s="181" t="s">
        <v>147</v>
      </c>
      <c r="E36" s="182">
        <v>35.4</v>
      </c>
      <c r="F36" s="183"/>
      <c r="G36" s="184">
        <f>ROUND(E36*F36,2)</f>
        <v>0</v>
      </c>
      <c r="H36" s="183"/>
      <c r="I36" s="184">
        <f>ROUND(E36*H36,2)</f>
        <v>0</v>
      </c>
      <c r="J36" s="183"/>
      <c r="K36" s="184">
        <f>ROUND(E36*J36,2)</f>
        <v>0</v>
      </c>
      <c r="L36" s="184">
        <v>21</v>
      </c>
      <c r="M36" s="184">
        <f>G36*(1+L36/100)</f>
        <v>0</v>
      </c>
      <c r="N36" s="182">
        <v>0</v>
      </c>
      <c r="O36" s="182">
        <f>ROUND(E36*N36,2)</f>
        <v>0</v>
      </c>
      <c r="P36" s="182">
        <v>0</v>
      </c>
      <c r="Q36" s="182">
        <f>ROUND(E36*P36,2)</f>
        <v>0</v>
      </c>
      <c r="R36" s="184"/>
      <c r="S36" s="184" t="s">
        <v>148</v>
      </c>
      <c r="T36" s="185" t="s">
        <v>148</v>
      </c>
      <c r="U36" s="160">
        <v>8.9999999999999993E-3</v>
      </c>
      <c r="V36" s="160">
        <f>ROUND(E36*U36,2)</f>
        <v>0.32</v>
      </c>
      <c r="W36" s="160"/>
      <c r="X36" s="160" t="s">
        <v>149</v>
      </c>
      <c r="Y36" s="160" t="s">
        <v>150</v>
      </c>
      <c r="Z36" s="149"/>
      <c r="AA36" s="149"/>
      <c r="AB36" s="149"/>
      <c r="AC36" s="149"/>
      <c r="AD36" s="149"/>
      <c r="AE36" s="149"/>
      <c r="AF36" s="149"/>
      <c r="AG36" s="149" t="s">
        <v>151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72">
        <v>11</v>
      </c>
      <c r="B37" s="173" t="s">
        <v>550</v>
      </c>
      <c r="C37" s="189" t="s">
        <v>551</v>
      </c>
      <c r="D37" s="174" t="s">
        <v>147</v>
      </c>
      <c r="E37" s="175">
        <v>72.48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7"/>
      <c r="S37" s="177" t="s">
        <v>148</v>
      </c>
      <c r="T37" s="178" t="s">
        <v>148</v>
      </c>
      <c r="U37" s="160">
        <v>1.6160000000000001</v>
      </c>
      <c r="V37" s="160">
        <f>ROUND(E37*U37,2)</f>
        <v>117.13</v>
      </c>
      <c r="W37" s="160"/>
      <c r="X37" s="160" t="s">
        <v>149</v>
      </c>
      <c r="Y37" s="160" t="s">
        <v>150</v>
      </c>
      <c r="Z37" s="149"/>
      <c r="AA37" s="149"/>
      <c r="AB37" s="149"/>
      <c r="AC37" s="149"/>
      <c r="AD37" s="149"/>
      <c r="AE37" s="149"/>
      <c r="AF37" s="149"/>
      <c r="AG37" s="149" t="s">
        <v>151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2" x14ac:dyDescent="0.2">
      <c r="A38" s="156"/>
      <c r="B38" s="157"/>
      <c r="C38" s="252" t="s">
        <v>552</v>
      </c>
      <c r="D38" s="253"/>
      <c r="E38" s="253"/>
      <c r="F38" s="253"/>
      <c r="G38" s="253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49"/>
      <c r="AA38" s="149"/>
      <c r="AB38" s="149"/>
      <c r="AC38" s="149"/>
      <c r="AD38" s="149"/>
      <c r="AE38" s="149"/>
      <c r="AF38" s="149"/>
      <c r="AG38" s="149" t="s">
        <v>221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2" x14ac:dyDescent="0.2">
      <c r="A39" s="156"/>
      <c r="B39" s="157"/>
      <c r="C39" s="190" t="s">
        <v>157</v>
      </c>
      <c r="D39" s="162"/>
      <c r="E39" s="163"/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49"/>
      <c r="AA39" s="149"/>
      <c r="AB39" s="149"/>
      <c r="AC39" s="149"/>
      <c r="AD39" s="149"/>
      <c r="AE39" s="149"/>
      <c r="AF39" s="149"/>
      <c r="AG39" s="149" t="s">
        <v>153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3" x14ac:dyDescent="0.2">
      <c r="A40" s="156"/>
      <c r="B40" s="157"/>
      <c r="C40" s="190" t="s">
        <v>542</v>
      </c>
      <c r="D40" s="162"/>
      <c r="E40" s="163">
        <v>107.88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49"/>
      <c r="AA40" s="149"/>
      <c r="AB40" s="149"/>
      <c r="AC40" s="149"/>
      <c r="AD40" s="149"/>
      <c r="AE40" s="149"/>
      <c r="AF40" s="149"/>
      <c r="AG40" s="149" t="s">
        <v>153</v>
      </c>
      <c r="AH40" s="149">
        <v>5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3" x14ac:dyDescent="0.2">
      <c r="A41" s="156"/>
      <c r="B41" s="157"/>
      <c r="C41" s="190" t="s">
        <v>553</v>
      </c>
      <c r="D41" s="162"/>
      <c r="E41" s="163"/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49"/>
      <c r="AA41" s="149"/>
      <c r="AB41" s="149"/>
      <c r="AC41" s="149"/>
      <c r="AD41" s="149"/>
      <c r="AE41" s="149"/>
      <c r="AF41" s="149"/>
      <c r="AG41" s="149" t="s">
        <v>153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3" x14ac:dyDescent="0.2">
      <c r="A42" s="156"/>
      <c r="B42" s="157"/>
      <c r="C42" s="190" t="s">
        <v>554</v>
      </c>
      <c r="D42" s="162"/>
      <c r="E42" s="163">
        <v>-28.32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49"/>
      <c r="AA42" s="149"/>
      <c r="AB42" s="149"/>
      <c r="AC42" s="149"/>
      <c r="AD42" s="149"/>
      <c r="AE42" s="149"/>
      <c r="AF42" s="149"/>
      <c r="AG42" s="149" t="s">
        <v>153</v>
      </c>
      <c r="AH42" s="149">
        <v>5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3" x14ac:dyDescent="0.2">
      <c r="A43" s="156"/>
      <c r="B43" s="157"/>
      <c r="C43" s="190" t="s">
        <v>555</v>
      </c>
      <c r="D43" s="162"/>
      <c r="E43" s="163"/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49"/>
      <c r="AA43" s="149"/>
      <c r="AB43" s="149"/>
      <c r="AC43" s="149"/>
      <c r="AD43" s="149"/>
      <c r="AE43" s="149"/>
      <c r="AF43" s="149"/>
      <c r="AG43" s="149" t="s">
        <v>153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3" x14ac:dyDescent="0.2">
      <c r="A44" s="156"/>
      <c r="B44" s="157"/>
      <c r="C44" s="190" t="s">
        <v>556</v>
      </c>
      <c r="D44" s="162"/>
      <c r="E44" s="163">
        <v>-7.08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49"/>
      <c r="AA44" s="149"/>
      <c r="AB44" s="149"/>
      <c r="AC44" s="149"/>
      <c r="AD44" s="149"/>
      <c r="AE44" s="149"/>
      <c r="AF44" s="149"/>
      <c r="AG44" s="149" t="s">
        <v>153</v>
      </c>
      <c r="AH44" s="149">
        <v>5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72">
        <v>12</v>
      </c>
      <c r="B45" s="173" t="s">
        <v>178</v>
      </c>
      <c r="C45" s="189" t="s">
        <v>179</v>
      </c>
      <c r="D45" s="174" t="s">
        <v>147</v>
      </c>
      <c r="E45" s="175">
        <v>28.32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5">
        <v>1.7</v>
      </c>
      <c r="O45" s="175">
        <f>ROUND(E45*N45,2)</f>
        <v>48.14</v>
      </c>
      <c r="P45" s="175">
        <v>0</v>
      </c>
      <c r="Q45" s="175">
        <f>ROUND(E45*P45,2)</f>
        <v>0</v>
      </c>
      <c r="R45" s="177"/>
      <c r="S45" s="177" t="s">
        <v>148</v>
      </c>
      <c r="T45" s="178" t="s">
        <v>148</v>
      </c>
      <c r="U45" s="160">
        <v>1.587</v>
      </c>
      <c r="V45" s="160">
        <f>ROUND(E45*U45,2)</f>
        <v>44.94</v>
      </c>
      <c r="W45" s="160"/>
      <c r="X45" s="160" t="s">
        <v>149</v>
      </c>
      <c r="Y45" s="160" t="s">
        <v>150</v>
      </c>
      <c r="Z45" s="149"/>
      <c r="AA45" s="149"/>
      <c r="AB45" s="149"/>
      <c r="AC45" s="149"/>
      <c r="AD45" s="149"/>
      <c r="AE45" s="149"/>
      <c r="AF45" s="149"/>
      <c r="AG45" s="149" t="s">
        <v>151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2" x14ac:dyDescent="0.2">
      <c r="A46" s="156"/>
      <c r="B46" s="157"/>
      <c r="C46" s="190" t="s">
        <v>557</v>
      </c>
      <c r="D46" s="162"/>
      <c r="E46" s="163">
        <v>7.2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49"/>
      <c r="AA46" s="149"/>
      <c r="AB46" s="149"/>
      <c r="AC46" s="149"/>
      <c r="AD46" s="149"/>
      <c r="AE46" s="149"/>
      <c r="AF46" s="149"/>
      <c r="AG46" s="149" t="s">
        <v>153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3" x14ac:dyDescent="0.2">
      <c r="A47" s="156"/>
      <c r="B47" s="157"/>
      <c r="C47" s="190" t="s">
        <v>558</v>
      </c>
      <c r="D47" s="162"/>
      <c r="E47" s="163">
        <v>21.12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49"/>
      <c r="AA47" s="149"/>
      <c r="AB47" s="149"/>
      <c r="AC47" s="149"/>
      <c r="AD47" s="149"/>
      <c r="AE47" s="149"/>
      <c r="AF47" s="149"/>
      <c r="AG47" s="149" t="s">
        <v>153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9">
        <v>13</v>
      </c>
      <c r="B48" s="180" t="s">
        <v>182</v>
      </c>
      <c r="C48" s="191" t="s">
        <v>183</v>
      </c>
      <c r="D48" s="181" t="s">
        <v>147</v>
      </c>
      <c r="E48" s="182">
        <v>35.4</v>
      </c>
      <c r="F48" s="183"/>
      <c r="G48" s="184">
        <f>ROUND(E48*F48,2)</f>
        <v>0</v>
      </c>
      <c r="H48" s="183"/>
      <c r="I48" s="184">
        <f>ROUND(E48*H48,2)</f>
        <v>0</v>
      </c>
      <c r="J48" s="183"/>
      <c r="K48" s="184">
        <f>ROUND(E48*J48,2)</f>
        <v>0</v>
      </c>
      <c r="L48" s="184">
        <v>21</v>
      </c>
      <c r="M48" s="184">
        <f>G48*(1+L48/100)</f>
        <v>0</v>
      </c>
      <c r="N48" s="182">
        <v>0</v>
      </c>
      <c r="O48" s="182">
        <f>ROUND(E48*N48,2)</f>
        <v>0</v>
      </c>
      <c r="P48" s="182">
        <v>0</v>
      </c>
      <c r="Q48" s="182">
        <f>ROUND(E48*P48,2)</f>
        <v>0</v>
      </c>
      <c r="R48" s="184"/>
      <c r="S48" s="184" t="s">
        <v>148</v>
      </c>
      <c r="T48" s="185" t="s">
        <v>148</v>
      </c>
      <c r="U48" s="160">
        <v>0</v>
      </c>
      <c r="V48" s="160">
        <f>ROUND(E48*U48,2)</f>
        <v>0</v>
      </c>
      <c r="W48" s="160"/>
      <c r="X48" s="160" t="s">
        <v>149</v>
      </c>
      <c r="Y48" s="160" t="s">
        <v>150</v>
      </c>
      <c r="Z48" s="149"/>
      <c r="AA48" s="149"/>
      <c r="AB48" s="149"/>
      <c r="AC48" s="149"/>
      <c r="AD48" s="149"/>
      <c r="AE48" s="149"/>
      <c r="AF48" s="149"/>
      <c r="AG48" s="149" t="s">
        <v>151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x14ac:dyDescent="0.2">
      <c r="A49" s="165" t="s">
        <v>143</v>
      </c>
      <c r="B49" s="166" t="s">
        <v>73</v>
      </c>
      <c r="C49" s="188" t="s">
        <v>74</v>
      </c>
      <c r="D49" s="167"/>
      <c r="E49" s="168"/>
      <c r="F49" s="169"/>
      <c r="G49" s="169">
        <f>SUMIF(AG50:AG52,"&lt;&gt;NOR",G50:G52)</f>
        <v>0</v>
      </c>
      <c r="H49" s="169"/>
      <c r="I49" s="169">
        <f>SUM(I50:I52)</f>
        <v>0</v>
      </c>
      <c r="J49" s="169"/>
      <c r="K49" s="169">
        <f>SUM(K50:K52)</f>
        <v>0</v>
      </c>
      <c r="L49" s="169"/>
      <c r="M49" s="169">
        <f>SUM(M50:M52)</f>
        <v>0</v>
      </c>
      <c r="N49" s="168"/>
      <c r="O49" s="168">
        <f>SUM(O50:O52)</f>
        <v>0.04</v>
      </c>
      <c r="P49" s="168"/>
      <c r="Q49" s="168">
        <f>SUM(Q50:Q52)</f>
        <v>0</v>
      </c>
      <c r="R49" s="169"/>
      <c r="S49" s="169"/>
      <c r="T49" s="170"/>
      <c r="U49" s="164"/>
      <c r="V49" s="164">
        <f>SUM(V50:V52)</f>
        <v>5.67</v>
      </c>
      <c r="W49" s="164"/>
      <c r="X49" s="164"/>
      <c r="Y49" s="164"/>
      <c r="AG49" t="s">
        <v>144</v>
      </c>
    </row>
    <row r="50" spans="1:60" outlineLevel="1" x14ac:dyDescent="0.2">
      <c r="A50" s="172">
        <v>14</v>
      </c>
      <c r="B50" s="173" t="s">
        <v>559</v>
      </c>
      <c r="C50" s="189" t="s">
        <v>560</v>
      </c>
      <c r="D50" s="174" t="s">
        <v>147</v>
      </c>
      <c r="E50" s="175">
        <v>1.62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5">
        <v>2.2120000000000001E-2</v>
      </c>
      <c r="O50" s="175">
        <f>ROUND(E50*N50,2)</f>
        <v>0.04</v>
      </c>
      <c r="P50" s="175">
        <v>0</v>
      </c>
      <c r="Q50" s="175">
        <f>ROUND(E50*P50,2)</f>
        <v>0</v>
      </c>
      <c r="R50" s="177"/>
      <c r="S50" s="177" t="s">
        <v>148</v>
      </c>
      <c r="T50" s="178" t="s">
        <v>148</v>
      </c>
      <c r="U50" s="160">
        <v>3.5</v>
      </c>
      <c r="V50" s="160">
        <f>ROUND(E50*U50,2)</f>
        <v>5.67</v>
      </c>
      <c r="W50" s="160"/>
      <c r="X50" s="160" t="s">
        <v>149</v>
      </c>
      <c r="Y50" s="160" t="s">
        <v>150</v>
      </c>
      <c r="Z50" s="149"/>
      <c r="AA50" s="149"/>
      <c r="AB50" s="149"/>
      <c r="AC50" s="149"/>
      <c r="AD50" s="149"/>
      <c r="AE50" s="149"/>
      <c r="AF50" s="149"/>
      <c r="AG50" s="149" t="s">
        <v>151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6"/>
      <c r="B51" s="157"/>
      <c r="C51" s="190" t="s">
        <v>561</v>
      </c>
      <c r="D51" s="162"/>
      <c r="E51" s="163"/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49"/>
      <c r="AA51" s="149"/>
      <c r="AB51" s="149"/>
      <c r="AC51" s="149"/>
      <c r="AD51" s="149"/>
      <c r="AE51" s="149"/>
      <c r="AF51" s="149"/>
      <c r="AG51" s="149" t="s">
        <v>153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3" x14ac:dyDescent="0.2">
      <c r="A52" s="156"/>
      <c r="B52" s="157"/>
      <c r="C52" s="190" t="s">
        <v>562</v>
      </c>
      <c r="D52" s="162"/>
      <c r="E52" s="163">
        <v>1.62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49"/>
      <c r="AA52" s="149"/>
      <c r="AB52" s="149"/>
      <c r="AC52" s="149"/>
      <c r="AD52" s="149"/>
      <c r="AE52" s="149"/>
      <c r="AF52" s="149"/>
      <c r="AG52" s="149" t="s">
        <v>153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165" t="s">
        <v>143</v>
      </c>
      <c r="B53" s="166" t="s">
        <v>75</v>
      </c>
      <c r="C53" s="188" t="s">
        <v>76</v>
      </c>
      <c r="D53" s="167"/>
      <c r="E53" s="168"/>
      <c r="F53" s="169"/>
      <c r="G53" s="169">
        <f>SUMIF(AG54:AG56,"&lt;&gt;NOR",G54:G56)</f>
        <v>0</v>
      </c>
      <c r="H53" s="169"/>
      <c r="I53" s="169">
        <f>SUM(I54:I56)</f>
        <v>0</v>
      </c>
      <c r="J53" s="169"/>
      <c r="K53" s="169">
        <f>SUM(K54:K56)</f>
        <v>0</v>
      </c>
      <c r="L53" s="169"/>
      <c r="M53" s="169">
        <f>SUM(M54:M56)</f>
        <v>0</v>
      </c>
      <c r="N53" s="168"/>
      <c r="O53" s="168">
        <f>SUM(O54:O56)</f>
        <v>13.39</v>
      </c>
      <c r="P53" s="168"/>
      <c r="Q53" s="168">
        <f>SUM(Q54:Q56)</f>
        <v>0</v>
      </c>
      <c r="R53" s="169"/>
      <c r="S53" s="169"/>
      <c r="T53" s="170"/>
      <c r="U53" s="164"/>
      <c r="V53" s="164">
        <f>SUM(V54:V56)</f>
        <v>12</v>
      </c>
      <c r="W53" s="164"/>
      <c r="X53" s="164"/>
      <c r="Y53" s="164"/>
      <c r="AG53" t="s">
        <v>144</v>
      </c>
    </row>
    <row r="54" spans="1:60" outlineLevel="1" x14ac:dyDescent="0.2">
      <c r="A54" s="172">
        <v>15</v>
      </c>
      <c r="B54" s="173" t="s">
        <v>184</v>
      </c>
      <c r="C54" s="189" t="s">
        <v>185</v>
      </c>
      <c r="D54" s="174" t="s">
        <v>147</v>
      </c>
      <c r="E54" s="175">
        <v>7.08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5">
        <v>1.8907700000000001</v>
      </c>
      <c r="O54" s="175">
        <f>ROUND(E54*N54,2)</f>
        <v>13.39</v>
      </c>
      <c r="P54" s="175">
        <v>0</v>
      </c>
      <c r="Q54" s="175">
        <f>ROUND(E54*P54,2)</f>
        <v>0</v>
      </c>
      <c r="R54" s="177"/>
      <c r="S54" s="177" t="s">
        <v>148</v>
      </c>
      <c r="T54" s="178" t="s">
        <v>148</v>
      </c>
      <c r="U54" s="160">
        <v>1.6950000000000001</v>
      </c>
      <c r="V54" s="160">
        <f>ROUND(E54*U54,2)</f>
        <v>12</v>
      </c>
      <c r="W54" s="160"/>
      <c r="X54" s="160" t="s">
        <v>149</v>
      </c>
      <c r="Y54" s="160" t="s">
        <v>150</v>
      </c>
      <c r="Z54" s="149"/>
      <c r="AA54" s="149"/>
      <c r="AB54" s="149"/>
      <c r="AC54" s="149"/>
      <c r="AD54" s="149"/>
      <c r="AE54" s="149"/>
      <c r="AF54" s="149"/>
      <c r="AG54" s="149" t="s">
        <v>151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2" x14ac:dyDescent="0.2">
      <c r="A55" s="156"/>
      <c r="B55" s="157"/>
      <c r="C55" s="190" t="s">
        <v>563</v>
      </c>
      <c r="D55" s="162"/>
      <c r="E55" s="163">
        <v>1.8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49"/>
      <c r="AA55" s="149"/>
      <c r="AB55" s="149"/>
      <c r="AC55" s="149"/>
      <c r="AD55" s="149"/>
      <c r="AE55" s="149"/>
      <c r="AF55" s="149"/>
      <c r="AG55" s="149" t="s">
        <v>153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3" x14ac:dyDescent="0.2">
      <c r="A56" s="156"/>
      <c r="B56" s="157"/>
      <c r="C56" s="190" t="s">
        <v>564</v>
      </c>
      <c r="D56" s="162"/>
      <c r="E56" s="163">
        <v>5.28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49"/>
      <c r="AA56" s="149"/>
      <c r="AB56" s="149"/>
      <c r="AC56" s="149"/>
      <c r="AD56" s="149"/>
      <c r="AE56" s="149"/>
      <c r="AF56" s="149"/>
      <c r="AG56" s="149" t="s">
        <v>153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5" t="s">
        <v>143</v>
      </c>
      <c r="B57" s="166" t="s">
        <v>77</v>
      </c>
      <c r="C57" s="188" t="s">
        <v>78</v>
      </c>
      <c r="D57" s="167"/>
      <c r="E57" s="168"/>
      <c r="F57" s="169"/>
      <c r="G57" s="169">
        <f>SUMIF(AG58:AG62,"&lt;&gt;NOR",G58:G62)</f>
        <v>0</v>
      </c>
      <c r="H57" s="169"/>
      <c r="I57" s="169">
        <f>SUM(I58:I62)</f>
        <v>0</v>
      </c>
      <c r="J57" s="169"/>
      <c r="K57" s="169">
        <f>SUM(K58:K62)</f>
        <v>0</v>
      </c>
      <c r="L57" s="169"/>
      <c r="M57" s="169">
        <f>SUM(M58:M62)</f>
        <v>0</v>
      </c>
      <c r="N57" s="168"/>
      <c r="O57" s="168">
        <f>SUM(O58:O62)</f>
        <v>16.63</v>
      </c>
      <c r="P57" s="168"/>
      <c r="Q57" s="168">
        <f>SUM(Q58:Q62)</f>
        <v>22.18</v>
      </c>
      <c r="R57" s="169"/>
      <c r="S57" s="169"/>
      <c r="T57" s="170"/>
      <c r="U57" s="164"/>
      <c r="V57" s="164">
        <f>SUM(V58:V62)</f>
        <v>102.46000000000001</v>
      </c>
      <c r="W57" s="164"/>
      <c r="X57" s="164"/>
      <c r="Y57" s="164"/>
      <c r="AG57" t="s">
        <v>144</v>
      </c>
    </row>
    <row r="58" spans="1:60" ht="22.5" outlineLevel="1" x14ac:dyDescent="0.2">
      <c r="A58" s="172">
        <v>16</v>
      </c>
      <c r="B58" s="173" t="s">
        <v>565</v>
      </c>
      <c r="C58" s="189" t="s">
        <v>566</v>
      </c>
      <c r="D58" s="174" t="s">
        <v>191</v>
      </c>
      <c r="E58" s="175">
        <v>25.2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5">
        <v>0.65983000000000003</v>
      </c>
      <c r="O58" s="175">
        <f>ROUND(E58*N58,2)</f>
        <v>16.63</v>
      </c>
      <c r="P58" s="175">
        <v>0.88</v>
      </c>
      <c r="Q58" s="175">
        <f>ROUND(E58*P58,2)</f>
        <v>22.18</v>
      </c>
      <c r="R58" s="177"/>
      <c r="S58" s="177" t="s">
        <v>148</v>
      </c>
      <c r="T58" s="178" t="s">
        <v>148</v>
      </c>
      <c r="U58" s="160">
        <v>2.5086599999999999</v>
      </c>
      <c r="V58" s="160">
        <f>ROUND(E58*U58,2)</f>
        <v>63.22</v>
      </c>
      <c r="W58" s="160"/>
      <c r="X58" s="160" t="s">
        <v>567</v>
      </c>
      <c r="Y58" s="160" t="s">
        <v>150</v>
      </c>
      <c r="Z58" s="149"/>
      <c r="AA58" s="149"/>
      <c r="AB58" s="149"/>
      <c r="AC58" s="149"/>
      <c r="AD58" s="149"/>
      <c r="AE58" s="149"/>
      <c r="AF58" s="149"/>
      <c r="AG58" s="149" t="s">
        <v>568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2" x14ac:dyDescent="0.2">
      <c r="A59" s="156"/>
      <c r="B59" s="157"/>
      <c r="C59" s="190" t="s">
        <v>569</v>
      </c>
      <c r="D59" s="162"/>
      <c r="E59" s="163">
        <v>25.2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49"/>
      <c r="AA59" s="149"/>
      <c r="AB59" s="149"/>
      <c r="AC59" s="149"/>
      <c r="AD59" s="149"/>
      <c r="AE59" s="149"/>
      <c r="AF59" s="149"/>
      <c r="AG59" s="149" t="s">
        <v>153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 x14ac:dyDescent="0.2">
      <c r="A60" s="172">
        <v>17</v>
      </c>
      <c r="B60" s="173" t="s">
        <v>570</v>
      </c>
      <c r="C60" s="189" t="s">
        <v>571</v>
      </c>
      <c r="D60" s="174" t="s">
        <v>217</v>
      </c>
      <c r="E60" s="175">
        <v>14.6412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7"/>
      <c r="S60" s="177" t="s">
        <v>148</v>
      </c>
      <c r="T60" s="178" t="s">
        <v>148</v>
      </c>
      <c r="U60" s="160">
        <v>2.68</v>
      </c>
      <c r="V60" s="160">
        <f>ROUND(E60*U60,2)</f>
        <v>39.24</v>
      </c>
      <c r="W60" s="160"/>
      <c r="X60" s="160" t="s">
        <v>567</v>
      </c>
      <c r="Y60" s="160" t="s">
        <v>150</v>
      </c>
      <c r="Z60" s="149"/>
      <c r="AA60" s="149"/>
      <c r="AB60" s="149"/>
      <c r="AC60" s="149"/>
      <c r="AD60" s="149"/>
      <c r="AE60" s="149"/>
      <c r="AF60" s="149"/>
      <c r="AG60" s="149" t="s">
        <v>568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2" x14ac:dyDescent="0.2">
      <c r="A61" s="156"/>
      <c r="B61" s="157"/>
      <c r="C61" s="190" t="s">
        <v>572</v>
      </c>
      <c r="D61" s="162"/>
      <c r="E61" s="163">
        <v>14.64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49"/>
      <c r="AA61" s="149"/>
      <c r="AB61" s="149"/>
      <c r="AC61" s="149"/>
      <c r="AD61" s="149"/>
      <c r="AE61" s="149"/>
      <c r="AF61" s="149"/>
      <c r="AG61" s="149" t="s">
        <v>153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79">
        <v>18</v>
      </c>
      <c r="B62" s="180" t="s">
        <v>573</v>
      </c>
      <c r="C62" s="191" t="s">
        <v>574</v>
      </c>
      <c r="D62" s="181" t="s">
        <v>217</v>
      </c>
      <c r="E62" s="182">
        <v>14.6412</v>
      </c>
      <c r="F62" s="183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2">
        <v>0</v>
      </c>
      <c r="O62" s="182">
        <f>ROUND(E62*N62,2)</f>
        <v>0</v>
      </c>
      <c r="P62" s="182">
        <v>0</v>
      </c>
      <c r="Q62" s="182">
        <f>ROUND(E62*P62,2)</f>
        <v>0</v>
      </c>
      <c r="R62" s="184"/>
      <c r="S62" s="184" t="s">
        <v>225</v>
      </c>
      <c r="T62" s="185" t="s">
        <v>575</v>
      </c>
      <c r="U62" s="160">
        <v>0</v>
      </c>
      <c r="V62" s="160">
        <f>ROUND(E62*U62,2)</f>
        <v>0</v>
      </c>
      <c r="W62" s="160"/>
      <c r="X62" s="160" t="s">
        <v>576</v>
      </c>
      <c r="Y62" s="160" t="s">
        <v>150</v>
      </c>
      <c r="Z62" s="149"/>
      <c r="AA62" s="149"/>
      <c r="AB62" s="149"/>
      <c r="AC62" s="149"/>
      <c r="AD62" s="149"/>
      <c r="AE62" s="149"/>
      <c r="AF62" s="149"/>
      <c r="AG62" s="149" t="s">
        <v>577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x14ac:dyDescent="0.2">
      <c r="A63" s="165" t="s">
        <v>143</v>
      </c>
      <c r="B63" s="166" t="s">
        <v>79</v>
      </c>
      <c r="C63" s="188" t="s">
        <v>80</v>
      </c>
      <c r="D63" s="167"/>
      <c r="E63" s="168"/>
      <c r="F63" s="169"/>
      <c r="G63" s="169">
        <f>SUMIF(AG64:AG64,"&lt;&gt;NOR",G64:G64)</f>
        <v>0</v>
      </c>
      <c r="H63" s="169"/>
      <c r="I63" s="169">
        <f>SUM(I64:I64)</f>
        <v>0</v>
      </c>
      <c r="J63" s="169"/>
      <c r="K63" s="169">
        <f>SUM(K64:K64)</f>
        <v>0</v>
      </c>
      <c r="L63" s="169"/>
      <c r="M63" s="169">
        <f>SUM(M64:M64)</f>
        <v>0</v>
      </c>
      <c r="N63" s="168"/>
      <c r="O63" s="168">
        <f>SUM(O64:O64)</f>
        <v>0</v>
      </c>
      <c r="P63" s="168"/>
      <c r="Q63" s="168">
        <f>SUM(Q64:Q64)</f>
        <v>0</v>
      </c>
      <c r="R63" s="169"/>
      <c r="S63" s="169"/>
      <c r="T63" s="170"/>
      <c r="U63" s="164"/>
      <c r="V63" s="164">
        <f>SUM(V64:V64)</f>
        <v>0</v>
      </c>
      <c r="W63" s="164"/>
      <c r="X63" s="164"/>
      <c r="Y63" s="164"/>
      <c r="AG63" t="s">
        <v>144</v>
      </c>
    </row>
    <row r="64" spans="1:60" outlineLevel="1" x14ac:dyDescent="0.2">
      <c r="A64" s="179">
        <v>19</v>
      </c>
      <c r="B64" s="180" t="s">
        <v>222</v>
      </c>
      <c r="C64" s="191" t="s">
        <v>223</v>
      </c>
      <c r="D64" s="181" t="s">
        <v>224</v>
      </c>
      <c r="E64" s="182">
        <v>1</v>
      </c>
      <c r="F64" s="183"/>
      <c r="G64" s="184">
        <f>ROUND(E64*F64,2)</f>
        <v>0</v>
      </c>
      <c r="H64" s="183"/>
      <c r="I64" s="184">
        <f>ROUND(E64*H64,2)</f>
        <v>0</v>
      </c>
      <c r="J64" s="183"/>
      <c r="K64" s="184">
        <f>ROUND(E64*J64,2)</f>
        <v>0</v>
      </c>
      <c r="L64" s="184">
        <v>21</v>
      </c>
      <c r="M64" s="184">
        <f>G64*(1+L64/100)</f>
        <v>0</v>
      </c>
      <c r="N64" s="182">
        <v>0</v>
      </c>
      <c r="O64" s="182">
        <f>ROUND(E64*N64,2)</f>
        <v>0</v>
      </c>
      <c r="P64" s="182">
        <v>0</v>
      </c>
      <c r="Q64" s="182">
        <f>ROUND(E64*P64,2)</f>
        <v>0</v>
      </c>
      <c r="R64" s="184"/>
      <c r="S64" s="184" t="s">
        <v>225</v>
      </c>
      <c r="T64" s="185" t="s">
        <v>226</v>
      </c>
      <c r="U64" s="160">
        <v>0</v>
      </c>
      <c r="V64" s="160">
        <f>ROUND(E64*U64,2)</f>
        <v>0</v>
      </c>
      <c r="W64" s="160"/>
      <c r="X64" s="160" t="s">
        <v>149</v>
      </c>
      <c r="Y64" s="160" t="s">
        <v>150</v>
      </c>
      <c r="Z64" s="149"/>
      <c r="AA64" s="149"/>
      <c r="AB64" s="149"/>
      <c r="AC64" s="149"/>
      <c r="AD64" s="149"/>
      <c r="AE64" s="149"/>
      <c r="AF64" s="149"/>
      <c r="AG64" s="149" t="s">
        <v>151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x14ac:dyDescent="0.2">
      <c r="A65" s="165" t="s">
        <v>143</v>
      </c>
      <c r="B65" s="166" t="s">
        <v>81</v>
      </c>
      <c r="C65" s="188" t="s">
        <v>82</v>
      </c>
      <c r="D65" s="167"/>
      <c r="E65" s="168"/>
      <c r="F65" s="169"/>
      <c r="G65" s="169">
        <f>SUMIF(AG66:AG79,"&lt;&gt;NOR",G66:G79)</f>
        <v>0</v>
      </c>
      <c r="H65" s="169"/>
      <c r="I65" s="169">
        <f>SUM(I66:I79)</f>
        <v>0</v>
      </c>
      <c r="J65" s="169"/>
      <c r="K65" s="169">
        <f>SUM(K66:K79)</f>
        <v>0</v>
      </c>
      <c r="L65" s="169"/>
      <c r="M65" s="169">
        <f>SUM(M66:M79)</f>
        <v>0</v>
      </c>
      <c r="N65" s="168"/>
      <c r="O65" s="168">
        <f>SUM(O66:O79)</f>
        <v>0.02</v>
      </c>
      <c r="P65" s="168"/>
      <c r="Q65" s="168">
        <f>SUM(Q66:Q79)</f>
        <v>0</v>
      </c>
      <c r="R65" s="169"/>
      <c r="S65" s="169"/>
      <c r="T65" s="170"/>
      <c r="U65" s="164"/>
      <c r="V65" s="164">
        <f>SUM(V66:V79)</f>
        <v>9.32</v>
      </c>
      <c r="W65" s="164"/>
      <c r="X65" s="164"/>
      <c r="Y65" s="164"/>
      <c r="AG65" t="s">
        <v>144</v>
      </c>
    </row>
    <row r="66" spans="1:60" outlineLevel="1" x14ac:dyDescent="0.2">
      <c r="A66" s="172">
        <v>20</v>
      </c>
      <c r="B66" s="173" t="s">
        <v>578</v>
      </c>
      <c r="C66" s="189" t="s">
        <v>579</v>
      </c>
      <c r="D66" s="174" t="s">
        <v>195</v>
      </c>
      <c r="E66" s="175">
        <v>15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7"/>
      <c r="S66" s="177" t="s">
        <v>148</v>
      </c>
      <c r="T66" s="178" t="s">
        <v>226</v>
      </c>
      <c r="U66" s="160">
        <v>6.6000000000000003E-2</v>
      </c>
      <c r="V66" s="160">
        <f>ROUND(E66*U66,2)</f>
        <v>0.99</v>
      </c>
      <c r="W66" s="160"/>
      <c r="X66" s="160" t="s">
        <v>149</v>
      </c>
      <c r="Y66" s="160" t="s">
        <v>150</v>
      </c>
      <c r="Z66" s="149"/>
      <c r="AA66" s="149"/>
      <c r="AB66" s="149"/>
      <c r="AC66" s="149"/>
      <c r="AD66" s="149"/>
      <c r="AE66" s="149"/>
      <c r="AF66" s="149"/>
      <c r="AG66" s="149" t="s">
        <v>151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6"/>
      <c r="B67" s="157"/>
      <c r="C67" s="190" t="s">
        <v>580</v>
      </c>
      <c r="D67" s="162"/>
      <c r="E67" s="163">
        <v>15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49"/>
      <c r="AA67" s="149"/>
      <c r="AB67" s="149"/>
      <c r="AC67" s="149"/>
      <c r="AD67" s="149"/>
      <c r="AE67" s="149"/>
      <c r="AF67" s="149"/>
      <c r="AG67" s="149" t="s">
        <v>153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ht="22.5" outlineLevel="1" x14ac:dyDescent="0.2">
      <c r="A68" s="172">
        <v>21</v>
      </c>
      <c r="B68" s="173" t="s">
        <v>581</v>
      </c>
      <c r="C68" s="189" t="s">
        <v>582</v>
      </c>
      <c r="D68" s="174" t="s">
        <v>224</v>
      </c>
      <c r="E68" s="175">
        <v>8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5">
        <v>1.0000000000000001E-5</v>
      </c>
      <c r="O68" s="175">
        <f>ROUND(E68*N68,2)</f>
        <v>0</v>
      </c>
      <c r="P68" s="175">
        <v>0</v>
      </c>
      <c r="Q68" s="175">
        <f>ROUND(E68*P68,2)</f>
        <v>0</v>
      </c>
      <c r="R68" s="177"/>
      <c r="S68" s="177" t="s">
        <v>148</v>
      </c>
      <c r="T68" s="178" t="s">
        <v>148</v>
      </c>
      <c r="U68" s="160">
        <v>0.17599999999999999</v>
      </c>
      <c r="V68" s="160">
        <f>ROUND(E68*U68,2)</f>
        <v>1.41</v>
      </c>
      <c r="W68" s="160"/>
      <c r="X68" s="160" t="s">
        <v>149</v>
      </c>
      <c r="Y68" s="160" t="s">
        <v>150</v>
      </c>
      <c r="Z68" s="149"/>
      <c r="AA68" s="149"/>
      <c r="AB68" s="149"/>
      <c r="AC68" s="149"/>
      <c r="AD68" s="149"/>
      <c r="AE68" s="149"/>
      <c r="AF68" s="149"/>
      <c r="AG68" s="149" t="s">
        <v>151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2" x14ac:dyDescent="0.2">
      <c r="A69" s="156"/>
      <c r="B69" s="157"/>
      <c r="C69" s="190" t="s">
        <v>583</v>
      </c>
      <c r="D69" s="162"/>
      <c r="E69" s="163">
        <v>8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49"/>
      <c r="AA69" s="149"/>
      <c r="AB69" s="149"/>
      <c r="AC69" s="149"/>
      <c r="AD69" s="149"/>
      <c r="AE69" s="149"/>
      <c r="AF69" s="149"/>
      <c r="AG69" s="149" t="s">
        <v>153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22.5" outlineLevel="1" x14ac:dyDescent="0.2">
      <c r="A70" s="179">
        <v>22</v>
      </c>
      <c r="B70" s="180" t="s">
        <v>584</v>
      </c>
      <c r="C70" s="191" t="s">
        <v>585</v>
      </c>
      <c r="D70" s="181" t="s">
        <v>195</v>
      </c>
      <c r="E70" s="182">
        <v>15</v>
      </c>
      <c r="F70" s="183"/>
      <c r="G70" s="184">
        <f>ROUND(E70*F70,2)</f>
        <v>0</v>
      </c>
      <c r="H70" s="183"/>
      <c r="I70" s="184">
        <f>ROUND(E70*H70,2)</f>
        <v>0</v>
      </c>
      <c r="J70" s="183"/>
      <c r="K70" s="184">
        <f>ROUND(E70*J70,2)</f>
        <v>0</v>
      </c>
      <c r="L70" s="184">
        <v>21</v>
      </c>
      <c r="M70" s="184">
        <f>G70*(1+L70/100)</f>
        <v>0</v>
      </c>
      <c r="N70" s="182">
        <v>0</v>
      </c>
      <c r="O70" s="182">
        <f>ROUND(E70*N70,2)</f>
        <v>0</v>
      </c>
      <c r="P70" s="182">
        <v>0</v>
      </c>
      <c r="Q70" s="182">
        <f>ROUND(E70*P70,2)</f>
        <v>0</v>
      </c>
      <c r="R70" s="184"/>
      <c r="S70" s="184" t="s">
        <v>148</v>
      </c>
      <c r="T70" s="185" t="s">
        <v>148</v>
      </c>
      <c r="U70" s="160">
        <v>4.8000000000000001E-2</v>
      </c>
      <c r="V70" s="160">
        <f>ROUND(E70*U70,2)</f>
        <v>0.72</v>
      </c>
      <c r="W70" s="160"/>
      <c r="X70" s="160" t="s">
        <v>149</v>
      </c>
      <c r="Y70" s="160" t="s">
        <v>150</v>
      </c>
      <c r="Z70" s="149"/>
      <c r="AA70" s="149"/>
      <c r="AB70" s="149"/>
      <c r="AC70" s="149"/>
      <c r="AD70" s="149"/>
      <c r="AE70" s="149"/>
      <c r="AF70" s="149"/>
      <c r="AG70" s="149" t="s">
        <v>151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1" x14ac:dyDescent="0.2">
      <c r="A71" s="179">
        <v>23</v>
      </c>
      <c r="B71" s="180" t="s">
        <v>586</v>
      </c>
      <c r="C71" s="191" t="s">
        <v>587</v>
      </c>
      <c r="D71" s="181" t="s">
        <v>588</v>
      </c>
      <c r="E71" s="182">
        <v>1</v>
      </c>
      <c r="F71" s="183"/>
      <c r="G71" s="184">
        <f>ROUND(E71*F71,2)</f>
        <v>0</v>
      </c>
      <c r="H71" s="183"/>
      <c r="I71" s="184">
        <f>ROUND(E71*H71,2)</f>
        <v>0</v>
      </c>
      <c r="J71" s="183"/>
      <c r="K71" s="184">
        <f>ROUND(E71*J71,2)</f>
        <v>0</v>
      </c>
      <c r="L71" s="184">
        <v>21</v>
      </c>
      <c r="M71" s="184">
        <f>G71*(1+L71/100)</f>
        <v>0</v>
      </c>
      <c r="N71" s="182">
        <v>1.2999999999999999E-4</v>
      </c>
      <c r="O71" s="182">
        <f>ROUND(E71*N71,2)</f>
        <v>0</v>
      </c>
      <c r="P71" s="182">
        <v>0</v>
      </c>
      <c r="Q71" s="182">
        <f>ROUND(E71*P71,2)</f>
        <v>0</v>
      </c>
      <c r="R71" s="184"/>
      <c r="S71" s="184" t="s">
        <v>148</v>
      </c>
      <c r="T71" s="185" t="s">
        <v>148</v>
      </c>
      <c r="U71" s="160">
        <v>6.2</v>
      </c>
      <c r="V71" s="160">
        <f>ROUND(E71*U71,2)</f>
        <v>6.2</v>
      </c>
      <c r="W71" s="160"/>
      <c r="X71" s="160" t="s">
        <v>149</v>
      </c>
      <c r="Y71" s="160" t="s">
        <v>150</v>
      </c>
      <c r="Z71" s="149"/>
      <c r="AA71" s="149"/>
      <c r="AB71" s="149"/>
      <c r="AC71" s="149"/>
      <c r="AD71" s="149"/>
      <c r="AE71" s="149"/>
      <c r="AF71" s="149"/>
      <c r="AG71" s="149" t="s">
        <v>151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 x14ac:dyDescent="0.2">
      <c r="A72" s="172">
        <v>24</v>
      </c>
      <c r="B72" s="173" t="s">
        <v>589</v>
      </c>
      <c r="C72" s="189" t="s">
        <v>590</v>
      </c>
      <c r="D72" s="174" t="s">
        <v>224</v>
      </c>
      <c r="E72" s="175">
        <v>1.03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21</v>
      </c>
      <c r="M72" s="177">
        <f>G72*(1+L72/100)</f>
        <v>0</v>
      </c>
      <c r="N72" s="175">
        <v>1.5E-3</v>
      </c>
      <c r="O72" s="175">
        <f>ROUND(E72*N72,2)</f>
        <v>0</v>
      </c>
      <c r="P72" s="175">
        <v>0</v>
      </c>
      <c r="Q72" s="175">
        <f>ROUND(E72*P72,2)</f>
        <v>0</v>
      </c>
      <c r="R72" s="177"/>
      <c r="S72" s="177" t="s">
        <v>225</v>
      </c>
      <c r="T72" s="178" t="s">
        <v>226</v>
      </c>
      <c r="U72" s="160">
        <v>0</v>
      </c>
      <c r="V72" s="160">
        <f>ROUND(E72*U72,2)</f>
        <v>0</v>
      </c>
      <c r="W72" s="160"/>
      <c r="X72" s="160" t="s">
        <v>231</v>
      </c>
      <c r="Y72" s="160" t="s">
        <v>150</v>
      </c>
      <c r="Z72" s="149"/>
      <c r="AA72" s="149"/>
      <c r="AB72" s="149"/>
      <c r="AC72" s="149"/>
      <c r="AD72" s="149"/>
      <c r="AE72" s="149"/>
      <c r="AF72" s="149"/>
      <c r="AG72" s="149" t="s">
        <v>232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2" x14ac:dyDescent="0.2">
      <c r="A73" s="156"/>
      <c r="B73" s="157"/>
      <c r="C73" s="190" t="s">
        <v>591</v>
      </c>
      <c r="D73" s="162"/>
      <c r="E73" s="163">
        <v>1.03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49"/>
      <c r="AA73" s="149"/>
      <c r="AB73" s="149"/>
      <c r="AC73" s="149"/>
      <c r="AD73" s="149"/>
      <c r="AE73" s="149"/>
      <c r="AF73" s="149"/>
      <c r="AG73" s="149" t="s">
        <v>153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 x14ac:dyDescent="0.2">
      <c r="A74" s="172">
        <v>25</v>
      </c>
      <c r="B74" s="173" t="s">
        <v>592</v>
      </c>
      <c r="C74" s="189" t="s">
        <v>590</v>
      </c>
      <c r="D74" s="174" t="s">
        <v>224</v>
      </c>
      <c r="E74" s="175">
        <v>3.09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5">
        <v>3.0000000000000001E-3</v>
      </c>
      <c r="O74" s="175">
        <f>ROUND(E74*N74,2)</f>
        <v>0.01</v>
      </c>
      <c r="P74" s="175">
        <v>0</v>
      </c>
      <c r="Q74" s="175">
        <f>ROUND(E74*P74,2)</f>
        <v>0</v>
      </c>
      <c r="R74" s="177"/>
      <c r="S74" s="177" t="s">
        <v>225</v>
      </c>
      <c r="T74" s="178" t="s">
        <v>226</v>
      </c>
      <c r="U74" s="160">
        <v>0</v>
      </c>
      <c r="V74" s="160">
        <f>ROUND(E74*U74,2)</f>
        <v>0</v>
      </c>
      <c r="W74" s="160"/>
      <c r="X74" s="160" t="s">
        <v>231</v>
      </c>
      <c r="Y74" s="160" t="s">
        <v>150</v>
      </c>
      <c r="Z74" s="149"/>
      <c r="AA74" s="149"/>
      <c r="AB74" s="149"/>
      <c r="AC74" s="149"/>
      <c r="AD74" s="149"/>
      <c r="AE74" s="149"/>
      <c r="AF74" s="149"/>
      <c r="AG74" s="149" t="s">
        <v>232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2" x14ac:dyDescent="0.2">
      <c r="A75" s="156"/>
      <c r="B75" s="157"/>
      <c r="C75" s="190" t="s">
        <v>593</v>
      </c>
      <c r="D75" s="162"/>
      <c r="E75" s="163">
        <v>3.09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49"/>
      <c r="AA75" s="149"/>
      <c r="AB75" s="149"/>
      <c r="AC75" s="149"/>
      <c r="AD75" s="149"/>
      <c r="AE75" s="149"/>
      <c r="AF75" s="149"/>
      <c r="AG75" s="149" t="s">
        <v>153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ht="22.5" outlineLevel="1" x14ac:dyDescent="0.2">
      <c r="A76" s="172">
        <v>26</v>
      </c>
      <c r="B76" s="173" t="s">
        <v>594</v>
      </c>
      <c r="C76" s="189" t="s">
        <v>595</v>
      </c>
      <c r="D76" s="174" t="s">
        <v>224</v>
      </c>
      <c r="E76" s="175">
        <v>4.12</v>
      </c>
      <c r="F76" s="176"/>
      <c r="G76" s="177">
        <f>ROUND(E76*F76,2)</f>
        <v>0</v>
      </c>
      <c r="H76" s="176"/>
      <c r="I76" s="177">
        <f>ROUND(E76*H76,2)</f>
        <v>0</v>
      </c>
      <c r="J76" s="176"/>
      <c r="K76" s="177">
        <f>ROUND(E76*J76,2)</f>
        <v>0</v>
      </c>
      <c r="L76" s="177">
        <v>21</v>
      </c>
      <c r="M76" s="177">
        <f>G76*(1+L76/100)</f>
        <v>0</v>
      </c>
      <c r="N76" s="175">
        <v>3.1199999999999999E-3</v>
      </c>
      <c r="O76" s="175">
        <f>ROUND(E76*N76,2)</f>
        <v>0.01</v>
      </c>
      <c r="P76" s="175">
        <v>0</v>
      </c>
      <c r="Q76" s="175">
        <f>ROUND(E76*P76,2)</f>
        <v>0</v>
      </c>
      <c r="R76" s="177" t="s">
        <v>265</v>
      </c>
      <c r="S76" s="177" t="s">
        <v>148</v>
      </c>
      <c r="T76" s="178" t="s">
        <v>148</v>
      </c>
      <c r="U76" s="160">
        <v>0</v>
      </c>
      <c r="V76" s="160">
        <f>ROUND(E76*U76,2)</f>
        <v>0</v>
      </c>
      <c r="W76" s="160"/>
      <c r="X76" s="160" t="s">
        <v>231</v>
      </c>
      <c r="Y76" s="160" t="s">
        <v>150</v>
      </c>
      <c r="Z76" s="149"/>
      <c r="AA76" s="149"/>
      <c r="AB76" s="149"/>
      <c r="AC76" s="149"/>
      <c r="AD76" s="149"/>
      <c r="AE76" s="149"/>
      <c r="AF76" s="149"/>
      <c r="AG76" s="149" t="s">
        <v>232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2" x14ac:dyDescent="0.2">
      <c r="A77" s="156"/>
      <c r="B77" s="157"/>
      <c r="C77" s="190" t="s">
        <v>596</v>
      </c>
      <c r="D77" s="162"/>
      <c r="E77" s="163">
        <v>4.12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49"/>
      <c r="AA77" s="149"/>
      <c r="AB77" s="149"/>
      <c r="AC77" s="149"/>
      <c r="AD77" s="149"/>
      <c r="AE77" s="149"/>
      <c r="AF77" s="149"/>
      <c r="AG77" s="149" t="s">
        <v>153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1" x14ac:dyDescent="0.2">
      <c r="A78" s="179">
        <v>27</v>
      </c>
      <c r="B78" s="180" t="s">
        <v>597</v>
      </c>
      <c r="C78" s="191" t="s">
        <v>598</v>
      </c>
      <c r="D78" s="181" t="s">
        <v>224</v>
      </c>
      <c r="E78" s="182">
        <v>4</v>
      </c>
      <c r="F78" s="183"/>
      <c r="G78" s="184">
        <f>ROUND(E78*F78,2)</f>
        <v>0</v>
      </c>
      <c r="H78" s="183"/>
      <c r="I78" s="184">
        <f>ROUND(E78*H78,2)</f>
        <v>0</v>
      </c>
      <c r="J78" s="183"/>
      <c r="K78" s="184">
        <f>ROUND(E78*J78,2)</f>
        <v>0</v>
      </c>
      <c r="L78" s="184">
        <v>21</v>
      </c>
      <c r="M78" s="184">
        <f>G78*(1+L78/100)</f>
        <v>0</v>
      </c>
      <c r="N78" s="182">
        <v>2.9E-4</v>
      </c>
      <c r="O78" s="182">
        <f>ROUND(E78*N78,2)</f>
        <v>0</v>
      </c>
      <c r="P78" s="182">
        <v>0</v>
      </c>
      <c r="Q78" s="182">
        <f>ROUND(E78*P78,2)</f>
        <v>0</v>
      </c>
      <c r="R78" s="184" t="s">
        <v>265</v>
      </c>
      <c r="S78" s="184" t="s">
        <v>148</v>
      </c>
      <c r="T78" s="185" t="s">
        <v>148</v>
      </c>
      <c r="U78" s="160">
        <v>0</v>
      </c>
      <c r="V78" s="160">
        <f>ROUND(E78*U78,2)</f>
        <v>0</v>
      </c>
      <c r="W78" s="160"/>
      <c r="X78" s="160" t="s">
        <v>231</v>
      </c>
      <c r="Y78" s="160" t="s">
        <v>150</v>
      </c>
      <c r="Z78" s="149"/>
      <c r="AA78" s="149"/>
      <c r="AB78" s="149"/>
      <c r="AC78" s="149"/>
      <c r="AD78" s="149"/>
      <c r="AE78" s="149"/>
      <c r="AF78" s="149"/>
      <c r="AG78" s="149" t="s">
        <v>232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2.5" outlineLevel="1" x14ac:dyDescent="0.2">
      <c r="A79" s="179">
        <v>28</v>
      </c>
      <c r="B79" s="180" t="s">
        <v>599</v>
      </c>
      <c r="C79" s="191" t="s">
        <v>600</v>
      </c>
      <c r="D79" s="181" t="s">
        <v>224</v>
      </c>
      <c r="E79" s="182">
        <v>4</v>
      </c>
      <c r="F79" s="183"/>
      <c r="G79" s="184">
        <f>ROUND(E79*F79,2)</f>
        <v>0</v>
      </c>
      <c r="H79" s="183"/>
      <c r="I79" s="184">
        <f>ROUND(E79*H79,2)</f>
        <v>0</v>
      </c>
      <c r="J79" s="183"/>
      <c r="K79" s="184">
        <f>ROUND(E79*J79,2)</f>
        <v>0</v>
      </c>
      <c r="L79" s="184">
        <v>21</v>
      </c>
      <c r="M79" s="184">
        <f>G79*(1+L79/100)</f>
        <v>0</v>
      </c>
      <c r="N79" s="182">
        <v>3.8999999999999999E-4</v>
      </c>
      <c r="O79" s="182">
        <f>ROUND(E79*N79,2)</f>
        <v>0</v>
      </c>
      <c r="P79" s="182">
        <v>0</v>
      </c>
      <c r="Q79" s="182">
        <f>ROUND(E79*P79,2)</f>
        <v>0</v>
      </c>
      <c r="R79" s="184" t="s">
        <v>265</v>
      </c>
      <c r="S79" s="184" t="s">
        <v>148</v>
      </c>
      <c r="T79" s="185" t="s">
        <v>148</v>
      </c>
      <c r="U79" s="160">
        <v>0</v>
      </c>
      <c r="V79" s="160">
        <f>ROUND(E79*U79,2)</f>
        <v>0</v>
      </c>
      <c r="W79" s="160"/>
      <c r="X79" s="160" t="s">
        <v>231</v>
      </c>
      <c r="Y79" s="160" t="s">
        <v>150</v>
      </c>
      <c r="Z79" s="149"/>
      <c r="AA79" s="149"/>
      <c r="AB79" s="149"/>
      <c r="AC79" s="149"/>
      <c r="AD79" s="149"/>
      <c r="AE79" s="149"/>
      <c r="AF79" s="149"/>
      <c r="AG79" s="149" t="s">
        <v>232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x14ac:dyDescent="0.2">
      <c r="A80" s="165" t="s">
        <v>143</v>
      </c>
      <c r="B80" s="166" t="s">
        <v>83</v>
      </c>
      <c r="C80" s="188" t="s">
        <v>84</v>
      </c>
      <c r="D80" s="167"/>
      <c r="E80" s="168"/>
      <c r="F80" s="169"/>
      <c r="G80" s="169">
        <f>SUMIF(AG81:AG100,"&lt;&gt;NOR",G81:G100)</f>
        <v>0</v>
      </c>
      <c r="H80" s="169"/>
      <c r="I80" s="169">
        <f>SUM(I81:I100)</f>
        <v>0</v>
      </c>
      <c r="J80" s="169"/>
      <c r="K80" s="169">
        <f>SUM(K81:K100)</f>
        <v>0</v>
      </c>
      <c r="L80" s="169"/>
      <c r="M80" s="169">
        <f>SUM(M81:M100)</f>
        <v>0</v>
      </c>
      <c r="N80" s="168"/>
      <c r="O80" s="168">
        <f>SUM(O81:O100)</f>
        <v>0.13</v>
      </c>
      <c r="P80" s="168"/>
      <c r="Q80" s="168">
        <f>SUM(Q81:Q100)</f>
        <v>0</v>
      </c>
      <c r="R80" s="169"/>
      <c r="S80" s="169"/>
      <c r="T80" s="170"/>
      <c r="U80" s="164"/>
      <c r="V80" s="164">
        <f>SUM(V81:V100)</f>
        <v>40.58</v>
      </c>
      <c r="W80" s="164"/>
      <c r="X80" s="164"/>
      <c r="Y80" s="164"/>
      <c r="AG80" t="s">
        <v>144</v>
      </c>
    </row>
    <row r="81" spans="1:60" ht="22.5" outlineLevel="1" x14ac:dyDescent="0.2">
      <c r="A81" s="179">
        <v>29</v>
      </c>
      <c r="B81" s="180" t="s">
        <v>601</v>
      </c>
      <c r="C81" s="191" t="s">
        <v>602</v>
      </c>
      <c r="D81" s="181" t="s">
        <v>195</v>
      </c>
      <c r="E81" s="182">
        <v>47</v>
      </c>
      <c r="F81" s="183"/>
      <c r="G81" s="184">
        <f>ROUND(E81*F81,2)</f>
        <v>0</v>
      </c>
      <c r="H81" s="183"/>
      <c r="I81" s="184">
        <f>ROUND(E81*H81,2)</f>
        <v>0</v>
      </c>
      <c r="J81" s="183"/>
      <c r="K81" s="184">
        <f>ROUND(E81*J81,2)</f>
        <v>0</v>
      </c>
      <c r="L81" s="184">
        <v>21</v>
      </c>
      <c r="M81" s="184">
        <f>G81*(1+L81/100)</f>
        <v>0</v>
      </c>
      <c r="N81" s="182">
        <v>0</v>
      </c>
      <c r="O81" s="182">
        <f>ROUND(E81*N81,2)</f>
        <v>0</v>
      </c>
      <c r="P81" s="182">
        <v>0</v>
      </c>
      <c r="Q81" s="182">
        <f>ROUND(E81*P81,2)</f>
        <v>0</v>
      </c>
      <c r="R81" s="184"/>
      <c r="S81" s="184" t="s">
        <v>148</v>
      </c>
      <c r="T81" s="185" t="s">
        <v>226</v>
      </c>
      <c r="U81" s="160">
        <v>0.126</v>
      </c>
      <c r="V81" s="160">
        <f>ROUND(E81*U81,2)</f>
        <v>5.92</v>
      </c>
      <c r="W81" s="160"/>
      <c r="X81" s="160" t="s">
        <v>149</v>
      </c>
      <c r="Y81" s="160" t="s">
        <v>150</v>
      </c>
      <c r="Z81" s="149"/>
      <c r="AA81" s="149"/>
      <c r="AB81" s="149"/>
      <c r="AC81" s="149"/>
      <c r="AD81" s="149"/>
      <c r="AE81" s="149"/>
      <c r="AF81" s="149"/>
      <c r="AG81" s="149" t="s">
        <v>151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72">
        <v>30</v>
      </c>
      <c r="B82" s="173" t="s">
        <v>603</v>
      </c>
      <c r="C82" s="189" t="s">
        <v>604</v>
      </c>
      <c r="D82" s="174" t="s">
        <v>224</v>
      </c>
      <c r="E82" s="175">
        <v>12</v>
      </c>
      <c r="F82" s="176"/>
      <c r="G82" s="177">
        <f>ROUND(E82*F82,2)</f>
        <v>0</v>
      </c>
      <c r="H82" s="176"/>
      <c r="I82" s="177">
        <f>ROUND(E82*H82,2)</f>
        <v>0</v>
      </c>
      <c r="J82" s="176"/>
      <c r="K82" s="177">
        <f>ROUND(E82*J82,2)</f>
        <v>0</v>
      </c>
      <c r="L82" s="177">
        <v>21</v>
      </c>
      <c r="M82" s="177">
        <f>G82*(1+L82/100)</f>
        <v>0</v>
      </c>
      <c r="N82" s="175">
        <v>0</v>
      </c>
      <c r="O82" s="175">
        <f>ROUND(E82*N82,2)</f>
        <v>0</v>
      </c>
      <c r="P82" s="175">
        <v>0</v>
      </c>
      <c r="Q82" s="175">
        <f>ROUND(E82*P82,2)</f>
        <v>0</v>
      </c>
      <c r="R82" s="177"/>
      <c r="S82" s="177" t="s">
        <v>148</v>
      </c>
      <c r="T82" s="178" t="s">
        <v>148</v>
      </c>
      <c r="U82" s="160">
        <v>0.28320000000000001</v>
      </c>
      <c r="V82" s="160">
        <f>ROUND(E82*U82,2)</f>
        <v>3.4</v>
      </c>
      <c r="W82" s="160"/>
      <c r="X82" s="160" t="s">
        <v>149</v>
      </c>
      <c r="Y82" s="160" t="s">
        <v>150</v>
      </c>
      <c r="Z82" s="149"/>
      <c r="AA82" s="149"/>
      <c r="AB82" s="149"/>
      <c r="AC82" s="149"/>
      <c r="AD82" s="149"/>
      <c r="AE82" s="149"/>
      <c r="AF82" s="149"/>
      <c r="AG82" s="149" t="s">
        <v>151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2" x14ac:dyDescent="0.2">
      <c r="A83" s="156"/>
      <c r="B83" s="157"/>
      <c r="C83" s="190" t="s">
        <v>605</v>
      </c>
      <c r="D83" s="162"/>
      <c r="E83" s="163">
        <v>12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49"/>
      <c r="AA83" s="149"/>
      <c r="AB83" s="149"/>
      <c r="AC83" s="149"/>
      <c r="AD83" s="149"/>
      <c r="AE83" s="149"/>
      <c r="AF83" s="149"/>
      <c r="AG83" s="149" t="s">
        <v>153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9">
        <v>31</v>
      </c>
      <c r="B84" s="180" t="s">
        <v>606</v>
      </c>
      <c r="C84" s="191" t="s">
        <v>607</v>
      </c>
      <c r="D84" s="181" t="s">
        <v>195</v>
      </c>
      <c r="E84" s="182">
        <v>47</v>
      </c>
      <c r="F84" s="183"/>
      <c r="G84" s="184">
        <f>ROUND(E84*F84,2)</f>
        <v>0</v>
      </c>
      <c r="H84" s="183"/>
      <c r="I84" s="184">
        <f>ROUND(E84*H84,2)</f>
        <v>0</v>
      </c>
      <c r="J84" s="183"/>
      <c r="K84" s="184">
        <f>ROUND(E84*J84,2)</f>
        <v>0</v>
      </c>
      <c r="L84" s="184">
        <v>21</v>
      </c>
      <c r="M84" s="184">
        <f>G84*(1+L84/100)</f>
        <v>0</v>
      </c>
      <c r="N84" s="182">
        <v>0</v>
      </c>
      <c r="O84" s="182">
        <f>ROUND(E84*N84,2)</f>
        <v>0</v>
      </c>
      <c r="P84" s="182">
        <v>0</v>
      </c>
      <c r="Q84" s="182">
        <f>ROUND(E84*P84,2)</f>
        <v>0</v>
      </c>
      <c r="R84" s="184"/>
      <c r="S84" s="184" t="s">
        <v>148</v>
      </c>
      <c r="T84" s="185" t="s">
        <v>148</v>
      </c>
      <c r="U84" s="160">
        <v>4.3999999999999997E-2</v>
      </c>
      <c r="V84" s="160">
        <f>ROUND(E84*U84,2)</f>
        <v>2.0699999999999998</v>
      </c>
      <c r="W84" s="160"/>
      <c r="X84" s="160" t="s">
        <v>149</v>
      </c>
      <c r="Y84" s="160" t="s">
        <v>150</v>
      </c>
      <c r="Z84" s="149"/>
      <c r="AA84" s="149"/>
      <c r="AB84" s="149"/>
      <c r="AC84" s="149"/>
      <c r="AD84" s="149"/>
      <c r="AE84" s="149"/>
      <c r="AF84" s="149"/>
      <c r="AG84" s="149" t="s">
        <v>151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9">
        <v>32</v>
      </c>
      <c r="B85" s="180" t="s">
        <v>608</v>
      </c>
      <c r="C85" s="191" t="s">
        <v>609</v>
      </c>
      <c r="D85" s="181" t="s">
        <v>588</v>
      </c>
      <c r="E85" s="182">
        <v>1</v>
      </c>
      <c r="F85" s="183"/>
      <c r="G85" s="184">
        <f>ROUND(E85*F85,2)</f>
        <v>0</v>
      </c>
      <c r="H85" s="183"/>
      <c r="I85" s="184">
        <f>ROUND(E85*H85,2)</f>
        <v>0</v>
      </c>
      <c r="J85" s="183"/>
      <c r="K85" s="184">
        <f>ROUND(E85*J85,2)</f>
        <v>0</v>
      </c>
      <c r="L85" s="184">
        <v>21</v>
      </c>
      <c r="M85" s="184">
        <f>G85*(1+L85/100)</f>
        <v>0</v>
      </c>
      <c r="N85" s="182">
        <v>3.4369999999999998E-2</v>
      </c>
      <c r="O85" s="182">
        <f>ROUND(E85*N85,2)</f>
        <v>0.03</v>
      </c>
      <c r="P85" s="182">
        <v>0</v>
      </c>
      <c r="Q85" s="182">
        <f>ROUND(E85*P85,2)</f>
        <v>0</v>
      </c>
      <c r="R85" s="184"/>
      <c r="S85" s="184" t="s">
        <v>148</v>
      </c>
      <c r="T85" s="185" t="s">
        <v>148</v>
      </c>
      <c r="U85" s="160">
        <v>10.130000000000001</v>
      </c>
      <c r="V85" s="160">
        <f>ROUND(E85*U85,2)</f>
        <v>10.130000000000001</v>
      </c>
      <c r="W85" s="160"/>
      <c r="X85" s="160" t="s">
        <v>149</v>
      </c>
      <c r="Y85" s="160" t="s">
        <v>150</v>
      </c>
      <c r="Z85" s="149"/>
      <c r="AA85" s="149"/>
      <c r="AB85" s="149"/>
      <c r="AC85" s="149"/>
      <c r="AD85" s="149"/>
      <c r="AE85" s="149"/>
      <c r="AF85" s="149"/>
      <c r="AG85" s="149" t="s">
        <v>151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9">
        <v>33</v>
      </c>
      <c r="B86" s="180" t="s">
        <v>610</v>
      </c>
      <c r="C86" s="191" t="s">
        <v>611</v>
      </c>
      <c r="D86" s="181" t="s">
        <v>195</v>
      </c>
      <c r="E86" s="182">
        <v>47</v>
      </c>
      <c r="F86" s="183"/>
      <c r="G86" s="184">
        <f>ROUND(E86*F86,2)</f>
        <v>0</v>
      </c>
      <c r="H86" s="183"/>
      <c r="I86" s="184">
        <f>ROUND(E86*H86,2)</f>
        <v>0</v>
      </c>
      <c r="J86" s="183"/>
      <c r="K86" s="184">
        <f>ROUND(E86*J86,2)</f>
        <v>0</v>
      </c>
      <c r="L86" s="184">
        <v>21</v>
      </c>
      <c r="M86" s="184">
        <f>G86*(1+L86/100)</f>
        <v>0</v>
      </c>
      <c r="N86" s="182">
        <v>0</v>
      </c>
      <c r="O86" s="182">
        <f>ROUND(E86*N86,2)</f>
        <v>0</v>
      </c>
      <c r="P86" s="182">
        <v>0</v>
      </c>
      <c r="Q86" s="182">
        <f>ROUND(E86*P86,2)</f>
        <v>0</v>
      </c>
      <c r="R86" s="184"/>
      <c r="S86" s="184" t="s">
        <v>148</v>
      </c>
      <c r="T86" s="185" t="s">
        <v>148</v>
      </c>
      <c r="U86" s="160">
        <v>0.21</v>
      </c>
      <c r="V86" s="160">
        <f>ROUND(E86*U86,2)</f>
        <v>9.8699999999999992</v>
      </c>
      <c r="W86" s="160"/>
      <c r="X86" s="160" t="s">
        <v>149</v>
      </c>
      <c r="Y86" s="160" t="s">
        <v>150</v>
      </c>
      <c r="Z86" s="149"/>
      <c r="AA86" s="149"/>
      <c r="AB86" s="149"/>
      <c r="AC86" s="149"/>
      <c r="AD86" s="149"/>
      <c r="AE86" s="149"/>
      <c r="AF86" s="149"/>
      <c r="AG86" s="149" t="s">
        <v>151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9">
        <v>34</v>
      </c>
      <c r="B87" s="180" t="s">
        <v>612</v>
      </c>
      <c r="C87" s="191" t="s">
        <v>613</v>
      </c>
      <c r="D87" s="181" t="s">
        <v>195</v>
      </c>
      <c r="E87" s="182">
        <v>50</v>
      </c>
      <c r="F87" s="183"/>
      <c r="G87" s="184">
        <f>ROUND(E87*F87,2)</f>
        <v>0</v>
      </c>
      <c r="H87" s="183"/>
      <c r="I87" s="184">
        <f>ROUND(E87*H87,2)</f>
        <v>0</v>
      </c>
      <c r="J87" s="183"/>
      <c r="K87" s="184">
        <f>ROUND(E87*J87,2)</f>
        <v>0</v>
      </c>
      <c r="L87" s="184">
        <v>21</v>
      </c>
      <c r="M87" s="184">
        <f>G87*(1+L87/100)</f>
        <v>0</v>
      </c>
      <c r="N87" s="182">
        <v>0</v>
      </c>
      <c r="O87" s="182">
        <f>ROUND(E87*N87,2)</f>
        <v>0</v>
      </c>
      <c r="P87" s="182">
        <v>0</v>
      </c>
      <c r="Q87" s="182">
        <f>ROUND(E87*P87,2)</f>
        <v>0</v>
      </c>
      <c r="R87" s="184"/>
      <c r="S87" s="184" t="s">
        <v>148</v>
      </c>
      <c r="T87" s="185" t="s">
        <v>148</v>
      </c>
      <c r="U87" s="160">
        <v>2.5999999999999999E-2</v>
      </c>
      <c r="V87" s="160">
        <f>ROUND(E87*U87,2)</f>
        <v>1.3</v>
      </c>
      <c r="W87" s="160"/>
      <c r="X87" s="160" t="s">
        <v>149</v>
      </c>
      <c r="Y87" s="160" t="s">
        <v>150</v>
      </c>
      <c r="Z87" s="149"/>
      <c r="AA87" s="149"/>
      <c r="AB87" s="149"/>
      <c r="AC87" s="149"/>
      <c r="AD87" s="149"/>
      <c r="AE87" s="149"/>
      <c r="AF87" s="149"/>
      <c r="AG87" s="149" t="s">
        <v>151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2">
        <v>35</v>
      </c>
      <c r="B88" s="173" t="s">
        <v>614</v>
      </c>
      <c r="C88" s="189" t="s">
        <v>615</v>
      </c>
      <c r="D88" s="174" t="s">
        <v>224</v>
      </c>
      <c r="E88" s="175">
        <v>5</v>
      </c>
      <c r="F88" s="176"/>
      <c r="G88" s="177">
        <f>ROUND(E88*F88,2)</f>
        <v>0</v>
      </c>
      <c r="H88" s="176"/>
      <c r="I88" s="177">
        <f>ROUND(E88*H88,2)</f>
        <v>0</v>
      </c>
      <c r="J88" s="176"/>
      <c r="K88" s="177">
        <f>ROUND(E88*J88,2)</f>
        <v>0</v>
      </c>
      <c r="L88" s="177">
        <v>21</v>
      </c>
      <c r="M88" s="177">
        <f>G88*(1+L88/100)</f>
        <v>0</v>
      </c>
      <c r="N88" s="175">
        <v>0</v>
      </c>
      <c r="O88" s="175">
        <f>ROUND(E88*N88,2)</f>
        <v>0</v>
      </c>
      <c r="P88" s="175">
        <v>0</v>
      </c>
      <c r="Q88" s="175">
        <f>ROUND(E88*P88,2)</f>
        <v>0</v>
      </c>
      <c r="R88" s="177"/>
      <c r="S88" s="177" t="s">
        <v>148</v>
      </c>
      <c r="T88" s="178" t="s">
        <v>148</v>
      </c>
      <c r="U88" s="160">
        <v>0.87519999999999998</v>
      </c>
      <c r="V88" s="160">
        <f>ROUND(E88*U88,2)</f>
        <v>4.38</v>
      </c>
      <c r="W88" s="160"/>
      <c r="X88" s="160" t="s">
        <v>149</v>
      </c>
      <c r="Y88" s="160" t="s">
        <v>150</v>
      </c>
      <c r="Z88" s="149"/>
      <c r="AA88" s="149"/>
      <c r="AB88" s="149"/>
      <c r="AC88" s="149"/>
      <c r="AD88" s="149"/>
      <c r="AE88" s="149"/>
      <c r="AF88" s="149"/>
      <c r="AG88" s="149" t="s">
        <v>151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 x14ac:dyDescent="0.2">
      <c r="A89" s="156"/>
      <c r="B89" s="157"/>
      <c r="C89" s="190" t="s">
        <v>616</v>
      </c>
      <c r="D89" s="162"/>
      <c r="E89" s="163">
        <v>1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49"/>
      <c r="AA89" s="149"/>
      <c r="AB89" s="149"/>
      <c r="AC89" s="149"/>
      <c r="AD89" s="149"/>
      <c r="AE89" s="149"/>
      <c r="AF89" s="149"/>
      <c r="AG89" s="149" t="s">
        <v>153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3" x14ac:dyDescent="0.2">
      <c r="A90" s="156"/>
      <c r="B90" s="157"/>
      <c r="C90" s="190" t="s">
        <v>617</v>
      </c>
      <c r="D90" s="162"/>
      <c r="E90" s="163">
        <v>2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49"/>
      <c r="AA90" s="149"/>
      <c r="AB90" s="149"/>
      <c r="AC90" s="149"/>
      <c r="AD90" s="149"/>
      <c r="AE90" s="149"/>
      <c r="AF90" s="149"/>
      <c r="AG90" s="149" t="s">
        <v>153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3" x14ac:dyDescent="0.2">
      <c r="A91" s="156"/>
      <c r="B91" s="157"/>
      <c r="C91" s="190" t="s">
        <v>618</v>
      </c>
      <c r="D91" s="162"/>
      <c r="E91" s="163">
        <v>2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49"/>
      <c r="AA91" s="149"/>
      <c r="AB91" s="149"/>
      <c r="AC91" s="149"/>
      <c r="AD91" s="149"/>
      <c r="AE91" s="149"/>
      <c r="AF91" s="149"/>
      <c r="AG91" s="149" t="s">
        <v>153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79">
        <v>36</v>
      </c>
      <c r="B92" s="180" t="s">
        <v>619</v>
      </c>
      <c r="C92" s="191" t="s">
        <v>620</v>
      </c>
      <c r="D92" s="181" t="s">
        <v>224</v>
      </c>
      <c r="E92" s="182">
        <v>2</v>
      </c>
      <c r="F92" s="183"/>
      <c r="G92" s="184">
        <f>ROUND(E92*F92,2)</f>
        <v>0</v>
      </c>
      <c r="H92" s="183"/>
      <c r="I92" s="184">
        <f>ROUND(E92*H92,2)</f>
        <v>0</v>
      </c>
      <c r="J92" s="183"/>
      <c r="K92" s="184">
        <f>ROUND(E92*J92,2)</f>
        <v>0</v>
      </c>
      <c r="L92" s="184">
        <v>21</v>
      </c>
      <c r="M92" s="184">
        <f>G92*(1+L92/100)</f>
        <v>0</v>
      </c>
      <c r="N92" s="182">
        <v>0</v>
      </c>
      <c r="O92" s="182">
        <f>ROUND(E92*N92,2)</f>
        <v>0</v>
      </c>
      <c r="P92" s="182">
        <v>0</v>
      </c>
      <c r="Q92" s="182">
        <f>ROUND(E92*P92,2)</f>
        <v>0</v>
      </c>
      <c r="R92" s="184"/>
      <c r="S92" s="184" t="s">
        <v>225</v>
      </c>
      <c r="T92" s="185" t="s">
        <v>226</v>
      </c>
      <c r="U92" s="160">
        <v>0</v>
      </c>
      <c r="V92" s="160">
        <f>ROUND(E92*U92,2)</f>
        <v>0</v>
      </c>
      <c r="W92" s="160"/>
      <c r="X92" s="160" t="s">
        <v>149</v>
      </c>
      <c r="Y92" s="160" t="s">
        <v>150</v>
      </c>
      <c r="Z92" s="149"/>
      <c r="AA92" s="149"/>
      <c r="AB92" s="149"/>
      <c r="AC92" s="149"/>
      <c r="AD92" s="149"/>
      <c r="AE92" s="149"/>
      <c r="AF92" s="149"/>
      <c r="AG92" s="149" t="s">
        <v>151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2">
        <v>37</v>
      </c>
      <c r="B93" s="173" t="s">
        <v>621</v>
      </c>
      <c r="C93" s="189" t="s">
        <v>622</v>
      </c>
      <c r="D93" s="174" t="s">
        <v>224</v>
      </c>
      <c r="E93" s="175">
        <v>1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75">
        <v>0</v>
      </c>
      <c r="O93" s="175">
        <f>ROUND(E93*N93,2)</f>
        <v>0</v>
      </c>
      <c r="P93" s="175">
        <v>0</v>
      </c>
      <c r="Q93" s="175">
        <f>ROUND(E93*P93,2)</f>
        <v>0</v>
      </c>
      <c r="R93" s="177"/>
      <c r="S93" s="177" t="s">
        <v>225</v>
      </c>
      <c r="T93" s="178" t="s">
        <v>226</v>
      </c>
      <c r="U93" s="160">
        <v>3.51</v>
      </c>
      <c r="V93" s="160">
        <f>ROUND(E93*U93,2)</f>
        <v>3.51</v>
      </c>
      <c r="W93" s="160"/>
      <c r="X93" s="160" t="s">
        <v>149</v>
      </c>
      <c r="Y93" s="160" t="s">
        <v>150</v>
      </c>
      <c r="Z93" s="149"/>
      <c r="AA93" s="149"/>
      <c r="AB93" s="149"/>
      <c r="AC93" s="149"/>
      <c r="AD93" s="149"/>
      <c r="AE93" s="149"/>
      <c r="AF93" s="149"/>
      <c r="AG93" s="149" t="s">
        <v>151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6"/>
      <c r="B94" s="157"/>
      <c r="C94" s="190" t="s">
        <v>623</v>
      </c>
      <c r="D94" s="162"/>
      <c r="E94" s="163">
        <v>1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49"/>
      <c r="AA94" s="149"/>
      <c r="AB94" s="149"/>
      <c r="AC94" s="149"/>
      <c r="AD94" s="149"/>
      <c r="AE94" s="149"/>
      <c r="AF94" s="149"/>
      <c r="AG94" s="149" t="s">
        <v>153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1" x14ac:dyDescent="0.2">
      <c r="A95" s="172">
        <v>38</v>
      </c>
      <c r="B95" s="173" t="s">
        <v>624</v>
      </c>
      <c r="C95" s="189" t="s">
        <v>625</v>
      </c>
      <c r="D95" s="174" t="s">
        <v>195</v>
      </c>
      <c r="E95" s="175">
        <v>47.704999999999998</v>
      </c>
      <c r="F95" s="176"/>
      <c r="G95" s="177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5">
        <v>2.1299999999999999E-3</v>
      </c>
      <c r="O95" s="175">
        <f>ROUND(E95*N95,2)</f>
        <v>0.1</v>
      </c>
      <c r="P95" s="175">
        <v>0</v>
      </c>
      <c r="Q95" s="175">
        <f>ROUND(E95*P95,2)</f>
        <v>0</v>
      </c>
      <c r="R95" s="177" t="s">
        <v>265</v>
      </c>
      <c r="S95" s="177" t="s">
        <v>148</v>
      </c>
      <c r="T95" s="178" t="s">
        <v>148</v>
      </c>
      <c r="U95" s="160">
        <v>0</v>
      </c>
      <c r="V95" s="160">
        <f>ROUND(E95*U95,2)</f>
        <v>0</v>
      </c>
      <c r="W95" s="160"/>
      <c r="X95" s="160" t="s">
        <v>231</v>
      </c>
      <c r="Y95" s="160" t="s">
        <v>150</v>
      </c>
      <c r="Z95" s="149"/>
      <c r="AA95" s="149"/>
      <c r="AB95" s="149"/>
      <c r="AC95" s="149"/>
      <c r="AD95" s="149"/>
      <c r="AE95" s="149"/>
      <c r="AF95" s="149"/>
      <c r="AG95" s="149" t="s">
        <v>232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6"/>
      <c r="B96" s="157"/>
      <c r="C96" s="190" t="s">
        <v>626</v>
      </c>
      <c r="D96" s="162"/>
      <c r="E96" s="163">
        <v>47.7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49"/>
      <c r="AA96" s="149"/>
      <c r="AB96" s="149"/>
      <c r="AC96" s="149"/>
      <c r="AD96" s="149"/>
      <c r="AE96" s="149"/>
      <c r="AF96" s="149"/>
      <c r="AG96" s="149" t="s">
        <v>153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ht="22.5" outlineLevel="1" x14ac:dyDescent="0.2">
      <c r="A97" s="179">
        <v>39</v>
      </c>
      <c r="B97" s="180" t="s">
        <v>627</v>
      </c>
      <c r="C97" s="191" t="s">
        <v>628</v>
      </c>
      <c r="D97" s="181" t="s">
        <v>224</v>
      </c>
      <c r="E97" s="182">
        <v>1</v>
      </c>
      <c r="F97" s="183"/>
      <c r="G97" s="184">
        <f>ROUND(E97*F97,2)</f>
        <v>0</v>
      </c>
      <c r="H97" s="183"/>
      <c r="I97" s="184">
        <f>ROUND(E97*H97,2)</f>
        <v>0</v>
      </c>
      <c r="J97" s="183"/>
      <c r="K97" s="184">
        <f>ROUND(E97*J97,2)</f>
        <v>0</v>
      </c>
      <c r="L97" s="184">
        <v>21</v>
      </c>
      <c r="M97" s="184">
        <f>G97*(1+L97/100)</f>
        <v>0</v>
      </c>
      <c r="N97" s="182">
        <v>5.0000000000000001E-4</v>
      </c>
      <c r="O97" s="182">
        <f>ROUND(E97*N97,2)</f>
        <v>0</v>
      </c>
      <c r="P97" s="182">
        <v>0</v>
      </c>
      <c r="Q97" s="182">
        <f>ROUND(E97*P97,2)</f>
        <v>0</v>
      </c>
      <c r="R97" s="184" t="s">
        <v>265</v>
      </c>
      <c r="S97" s="184" t="s">
        <v>148</v>
      </c>
      <c r="T97" s="185" t="s">
        <v>148</v>
      </c>
      <c r="U97" s="160">
        <v>0</v>
      </c>
      <c r="V97" s="160">
        <f>ROUND(E97*U97,2)</f>
        <v>0</v>
      </c>
      <c r="W97" s="160"/>
      <c r="X97" s="160" t="s">
        <v>231</v>
      </c>
      <c r="Y97" s="160" t="s">
        <v>150</v>
      </c>
      <c r="Z97" s="149"/>
      <c r="AA97" s="149"/>
      <c r="AB97" s="149"/>
      <c r="AC97" s="149"/>
      <c r="AD97" s="149"/>
      <c r="AE97" s="149"/>
      <c r="AF97" s="149"/>
      <c r="AG97" s="149" t="s">
        <v>232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outlineLevel="1" x14ac:dyDescent="0.2">
      <c r="A98" s="179">
        <v>40</v>
      </c>
      <c r="B98" s="180" t="s">
        <v>629</v>
      </c>
      <c r="C98" s="191" t="s">
        <v>630</v>
      </c>
      <c r="D98" s="181" t="s">
        <v>224</v>
      </c>
      <c r="E98" s="182">
        <v>2</v>
      </c>
      <c r="F98" s="183"/>
      <c r="G98" s="184">
        <f>ROUND(E98*F98,2)</f>
        <v>0</v>
      </c>
      <c r="H98" s="183"/>
      <c r="I98" s="184">
        <f>ROUND(E98*H98,2)</f>
        <v>0</v>
      </c>
      <c r="J98" s="183"/>
      <c r="K98" s="184">
        <f>ROUND(E98*J98,2)</f>
        <v>0</v>
      </c>
      <c r="L98" s="184">
        <v>21</v>
      </c>
      <c r="M98" s="184">
        <f>G98*(1+L98/100)</f>
        <v>0</v>
      </c>
      <c r="N98" s="182">
        <v>9.5E-4</v>
      </c>
      <c r="O98" s="182">
        <f>ROUND(E98*N98,2)</f>
        <v>0</v>
      </c>
      <c r="P98" s="182">
        <v>0</v>
      </c>
      <c r="Q98" s="182">
        <f>ROUND(E98*P98,2)</f>
        <v>0</v>
      </c>
      <c r="R98" s="184" t="s">
        <v>265</v>
      </c>
      <c r="S98" s="184" t="s">
        <v>148</v>
      </c>
      <c r="T98" s="185" t="s">
        <v>148</v>
      </c>
      <c r="U98" s="160">
        <v>0</v>
      </c>
      <c r="V98" s="160">
        <f>ROUND(E98*U98,2)</f>
        <v>0</v>
      </c>
      <c r="W98" s="160"/>
      <c r="X98" s="160" t="s">
        <v>231</v>
      </c>
      <c r="Y98" s="160" t="s">
        <v>150</v>
      </c>
      <c r="Z98" s="149"/>
      <c r="AA98" s="149"/>
      <c r="AB98" s="149"/>
      <c r="AC98" s="149"/>
      <c r="AD98" s="149"/>
      <c r="AE98" s="149"/>
      <c r="AF98" s="149"/>
      <c r="AG98" s="149" t="s">
        <v>232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ht="22.5" outlineLevel="1" x14ac:dyDescent="0.2">
      <c r="A99" s="179">
        <v>41</v>
      </c>
      <c r="B99" s="180" t="s">
        <v>631</v>
      </c>
      <c r="C99" s="191" t="s">
        <v>632</v>
      </c>
      <c r="D99" s="181" t="s">
        <v>224</v>
      </c>
      <c r="E99" s="182">
        <v>2</v>
      </c>
      <c r="F99" s="183"/>
      <c r="G99" s="184">
        <f>ROUND(E99*F99,2)</f>
        <v>0</v>
      </c>
      <c r="H99" s="183"/>
      <c r="I99" s="184">
        <f>ROUND(E99*H99,2)</f>
        <v>0</v>
      </c>
      <c r="J99" s="183"/>
      <c r="K99" s="184">
        <f>ROUND(E99*J99,2)</f>
        <v>0</v>
      </c>
      <c r="L99" s="184">
        <v>21</v>
      </c>
      <c r="M99" s="184">
        <f>G99*(1+L99/100)</f>
        <v>0</v>
      </c>
      <c r="N99" s="182">
        <v>8.0999999999999996E-4</v>
      </c>
      <c r="O99" s="182">
        <f>ROUND(E99*N99,2)</f>
        <v>0</v>
      </c>
      <c r="P99" s="182">
        <v>0</v>
      </c>
      <c r="Q99" s="182">
        <f>ROUND(E99*P99,2)</f>
        <v>0</v>
      </c>
      <c r="R99" s="184" t="s">
        <v>265</v>
      </c>
      <c r="S99" s="184" t="s">
        <v>148</v>
      </c>
      <c r="T99" s="185" t="s">
        <v>148</v>
      </c>
      <c r="U99" s="160">
        <v>0</v>
      </c>
      <c r="V99" s="160">
        <f>ROUND(E99*U99,2)</f>
        <v>0</v>
      </c>
      <c r="W99" s="160"/>
      <c r="X99" s="160" t="s">
        <v>231</v>
      </c>
      <c r="Y99" s="160" t="s">
        <v>150</v>
      </c>
      <c r="Z99" s="149"/>
      <c r="AA99" s="149"/>
      <c r="AB99" s="149"/>
      <c r="AC99" s="149"/>
      <c r="AD99" s="149"/>
      <c r="AE99" s="149"/>
      <c r="AF99" s="149"/>
      <c r="AG99" s="149" t="s">
        <v>232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22.5" outlineLevel="1" x14ac:dyDescent="0.2">
      <c r="A100" s="179">
        <v>42</v>
      </c>
      <c r="B100" s="180" t="s">
        <v>633</v>
      </c>
      <c r="C100" s="191" t="s">
        <v>634</v>
      </c>
      <c r="D100" s="181" t="s">
        <v>224</v>
      </c>
      <c r="E100" s="182">
        <v>1</v>
      </c>
      <c r="F100" s="183"/>
      <c r="G100" s="184">
        <f>ROUND(E100*F100,2)</f>
        <v>0</v>
      </c>
      <c r="H100" s="183"/>
      <c r="I100" s="184">
        <f>ROUND(E100*H100,2)</f>
        <v>0</v>
      </c>
      <c r="J100" s="183"/>
      <c r="K100" s="184">
        <f>ROUND(E100*J100,2)</f>
        <v>0</v>
      </c>
      <c r="L100" s="184">
        <v>21</v>
      </c>
      <c r="M100" s="184">
        <f>G100*(1+L100/100)</f>
        <v>0</v>
      </c>
      <c r="N100" s="182">
        <v>1.65E-3</v>
      </c>
      <c r="O100" s="182">
        <f>ROUND(E100*N100,2)</f>
        <v>0</v>
      </c>
      <c r="P100" s="182">
        <v>0</v>
      </c>
      <c r="Q100" s="182">
        <f>ROUND(E100*P100,2)</f>
        <v>0</v>
      </c>
      <c r="R100" s="184" t="s">
        <v>265</v>
      </c>
      <c r="S100" s="184" t="s">
        <v>148</v>
      </c>
      <c r="T100" s="185" t="s">
        <v>148</v>
      </c>
      <c r="U100" s="160">
        <v>0</v>
      </c>
      <c r="V100" s="160">
        <f>ROUND(E100*U100,2)</f>
        <v>0</v>
      </c>
      <c r="W100" s="160"/>
      <c r="X100" s="160" t="s">
        <v>231</v>
      </c>
      <c r="Y100" s="160" t="s">
        <v>150</v>
      </c>
      <c r="Z100" s="149"/>
      <c r="AA100" s="149"/>
      <c r="AB100" s="149"/>
      <c r="AC100" s="149"/>
      <c r="AD100" s="149"/>
      <c r="AE100" s="149"/>
      <c r="AF100" s="149"/>
      <c r="AG100" s="149" t="s">
        <v>232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x14ac:dyDescent="0.2">
      <c r="A101" s="165" t="s">
        <v>143</v>
      </c>
      <c r="B101" s="166" t="s">
        <v>85</v>
      </c>
      <c r="C101" s="188" t="s">
        <v>86</v>
      </c>
      <c r="D101" s="167"/>
      <c r="E101" s="168"/>
      <c r="F101" s="169"/>
      <c r="G101" s="169">
        <f>SUMIF(AG102:AG112,"&lt;&gt;NOR",G102:G112)</f>
        <v>0</v>
      </c>
      <c r="H101" s="169"/>
      <c r="I101" s="169">
        <f>SUM(I102:I112)</f>
        <v>0</v>
      </c>
      <c r="J101" s="169"/>
      <c r="K101" s="169">
        <f>SUM(K102:K112)</f>
        <v>0</v>
      </c>
      <c r="L101" s="169"/>
      <c r="M101" s="169">
        <f>SUM(M102:M112)</f>
        <v>0</v>
      </c>
      <c r="N101" s="168"/>
      <c r="O101" s="168">
        <f>SUM(O102:O112)</f>
        <v>0.11</v>
      </c>
      <c r="P101" s="168"/>
      <c r="Q101" s="168">
        <f>SUM(Q102:Q112)</f>
        <v>0</v>
      </c>
      <c r="R101" s="169"/>
      <c r="S101" s="169"/>
      <c r="T101" s="170"/>
      <c r="U101" s="164"/>
      <c r="V101" s="164">
        <f>SUM(V102:V112)</f>
        <v>11.24</v>
      </c>
      <c r="W101" s="164"/>
      <c r="X101" s="164"/>
      <c r="Y101" s="164"/>
      <c r="AG101" t="s">
        <v>144</v>
      </c>
    </row>
    <row r="102" spans="1:60" ht="22.5" outlineLevel="1" x14ac:dyDescent="0.2">
      <c r="A102" s="179">
        <v>43</v>
      </c>
      <c r="B102" s="180" t="s">
        <v>635</v>
      </c>
      <c r="C102" s="191" t="s">
        <v>636</v>
      </c>
      <c r="D102" s="181" t="s">
        <v>224</v>
      </c>
      <c r="E102" s="182">
        <v>2</v>
      </c>
      <c r="F102" s="183"/>
      <c r="G102" s="184">
        <f t="shared" ref="G102:G107" si="0">ROUND(E102*F102,2)</f>
        <v>0</v>
      </c>
      <c r="H102" s="183"/>
      <c r="I102" s="184">
        <f t="shared" ref="I102:I107" si="1">ROUND(E102*H102,2)</f>
        <v>0</v>
      </c>
      <c r="J102" s="183"/>
      <c r="K102" s="184">
        <f t="shared" ref="K102:K107" si="2">ROUND(E102*J102,2)</f>
        <v>0</v>
      </c>
      <c r="L102" s="184">
        <v>21</v>
      </c>
      <c r="M102" s="184">
        <f t="shared" ref="M102:M107" si="3">G102*(1+L102/100)</f>
        <v>0</v>
      </c>
      <c r="N102" s="182">
        <v>3.0000000000000001E-5</v>
      </c>
      <c r="O102" s="182">
        <f t="shared" ref="O102:O107" si="4">ROUND(E102*N102,2)</f>
        <v>0</v>
      </c>
      <c r="P102" s="182">
        <v>0</v>
      </c>
      <c r="Q102" s="182">
        <f t="shared" ref="Q102:Q107" si="5">ROUND(E102*P102,2)</f>
        <v>0</v>
      </c>
      <c r="R102" s="184"/>
      <c r="S102" s="184" t="s">
        <v>148</v>
      </c>
      <c r="T102" s="185" t="s">
        <v>148</v>
      </c>
      <c r="U102" s="160">
        <v>0.3</v>
      </c>
      <c r="V102" s="160">
        <f t="shared" ref="V102:V107" si="6">ROUND(E102*U102,2)</f>
        <v>0.6</v>
      </c>
      <c r="W102" s="160"/>
      <c r="X102" s="160" t="s">
        <v>149</v>
      </c>
      <c r="Y102" s="160" t="s">
        <v>150</v>
      </c>
      <c r="Z102" s="149"/>
      <c r="AA102" s="149"/>
      <c r="AB102" s="149"/>
      <c r="AC102" s="149"/>
      <c r="AD102" s="149"/>
      <c r="AE102" s="149"/>
      <c r="AF102" s="149"/>
      <c r="AG102" s="149" t="s">
        <v>151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79">
        <v>44</v>
      </c>
      <c r="B103" s="180" t="s">
        <v>637</v>
      </c>
      <c r="C103" s="191" t="s">
        <v>638</v>
      </c>
      <c r="D103" s="181" t="s">
        <v>224</v>
      </c>
      <c r="E103" s="182">
        <v>2</v>
      </c>
      <c r="F103" s="183"/>
      <c r="G103" s="184">
        <f t="shared" si="0"/>
        <v>0</v>
      </c>
      <c r="H103" s="183"/>
      <c r="I103" s="184">
        <f t="shared" si="1"/>
        <v>0</v>
      </c>
      <c r="J103" s="183"/>
      <c r="K103" s="184">
        <f t="shared" si="2"/>
        <v>0</v>
      </c>
      <c r="L103" s="184">
        <v>21</v>
      </c>
      <c r="M103" s="184">
        <f t="shared" si="3"/>
        <v>0</v>
      </c>
      <c r="N103" s="182">
        <v>0</v>
      </c>
      <c r="O103" s="182">
        <f t="shared" si="4"/>
        <v>0</v>
      </c>
      <c r="P103" s="182">
        <v>0</v>
      </c>
      <c r="Q103" s="182">
        <f t="shared" si="5"/>
        <v>0</v>
      </c>
      <c r="R103" s="184"/>
      <c r="S103" s="184" t="s">
        <v>148</v>
      </c>
      <c r="T103" s="185" t="s">
        <v>148</v>
      </c>
      <c r="U103" s="160">
        <v>2.6</v>
      </c>
      <c r="V103" s="160">
        <f t="shared" si="6"/>
        <v>5.2</v>
      </c>
      <c r="W103" s="160"/>
      <c r="X103" s="160" t="s">
        <v>149</v>
      </c>
      <c r="Y103" s="160" t="s">
        <v>150</v>
      </c>
      <c r="Z103" s="149"/>
      <c r="AA103" s="149"/>
      <c r="AB103" s="149"/>
      <c r="AC103" s="149"/>
      <c r="AD103" s="149"/>
      <c r="AE103" s="149"/>
      <c r="AF103" s="149"/>
      <c r="AG103" s="149" t="s">
        <v>151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9">
        <v>45</v>
      </c>
      <c r="B104" s="180" t="s">
        <v>639</v>
      </c>
      <c r="C104" s="191" t="s">
        <v>640</v>
      </c>
      <c r="D104" s="181" t="s">
        <v>224</v>
      </c>
      <c r="E104" s="182">
        <v>2</v>
      </c>
      <c r="F104" s="183"/>
      <c r="G104" s="184">
        <f t="shared" si="0"/>
        <v>0</v>
      </c>
      <c r="H104" s="183"/>
      <c r="I104" s="184">
        <f t="shared" si="1"/>
        <v>0</v>
      </c>
      <c r="J104" s="183"/>
      <c r="K104" s="184">
        <f t="shared" si="2"/>
        <v>0</v>
      </c>
      <c r="L104" s="184">
        <v>21</v>
      </c>
      <c r="M104" s="184">
        <f t="shared" si="3"/>
        <v>0</v>
      </c>
      <c r="N104" s="182">
        <v>4.6800000000000001E-3</v>
      </c>
      <c r="O104" s="182">
        <f t="shared" si="4"/>
        <v>0.01</v>
      </c>
      <c r="P104" s="182">
        <v>0</v>
      </c>
      <c r="Q104" s="182">
        <f t="shared" si="5"/>
        <v>0</v>
      </c>
      <c r="R104" s="184"/>
      <c r="S104" s="184" t="s">
        <v>148</v>
      </c>
      <c r="T104" s="185" t="s">
        <v>148</v>
      </c>
      <c r="U104" s="160">
        <v>2.72</v>
      </c>
      <c r="V104" s="160">
        <f t="shared" si="6"/>
        <v>5.44</v>
      </c>
      <c r="W104" s="160"/>
      <c r="X104" s="160" t="s">
        <v>149</v>
      </c>
      <c r="Y104" s="160" t="s">
        <v>150</v>
      </c>
      <c r="Z104" s="149"/>
      <c r="AA104" s="149"/>
      <c r="AB104" s="149"/>
      <c r="AC104" s="149"/>
      <c r="AD104" s="149"/>
      <c r="AE104" s="149"/>
      <c r="AF104" s="149"/>
      <c r="AG104" s="149" t="s">
        <v>151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ht="22.5" outlineLevel="1" x14ac:dyDescent="0.2">
      <c r="A105" s="179">
        <v>46</v>
      </c>
      <c r="B105" s="180" t="s">
        <v>641</v>
      </c>
      <c r="C105" s="191" t="s">
        <v>642</v>
      </c>
      <c r="D105" s="181" t="s">
        <v>224</v>
      </c>
      <c r="E105" s="182">
        <v>1</v>
      </c>
      <c r="F105" s="183"/>
      <c r="G105" s="184">
        <f t="shared" si="0"/>
        <v>0</v>
      </c>
      <c r="H105" s="183"/>
      <c r="I105" s="184">
        <f t="shared" si="1"/>
        <v>0</v>
      </c>
      <c r="J105" s="183"/>
      <c r="K105" s="184">
        <f t="shared" si="2"/>
        <v>0</v>
      </c>
      <c r="L105" s="184">
        <v>21</v>
      </c>
      <c r="M105" s="184">
        <f t="shared" si="3"/>
        <v>0</v>
      </c>
      <c r="N105" s="182">
        <v>1.2199999999999999E-3</v>
      </c>
      <c r="O105" s="182">
        <f t="shared" si="4"/>
        <v>0</v>
      </c>
      <c r="P105" s="182">
        <v>0</v>
      </c>
      <c r="Q105" s="182">
        <f t="shared" si="5"/>
        <v>0</v>
      </c>
      <c r="R105" s="184" t="s">
        <v>265</v>
      </c>
      <c r="S105" s="184" t="s">
        <v>148</v>
      </c>
      <c r="T105" s="185" t="s">
        <v>148</v>
      </c>
      <c r="U105" s="160">
        <v>0</v>
      </c>
      <c r="V105" s="160">
        <f t="shared" si="6"/>
        <v>0</v>
      </c>
      <c r="W105" s="160"/>
      <c r="X105" s="160" t="s">
        <v>231</v>
      </c>
      <c r="Y105" s="160" t="s">
        <v>150</v>
      </c>
      <c r="Z105" s="149"/>
      <c r="AA105" s="149"/>
      <c r="AB105" s="149"/>
      <c r="AC105" s="149"/>
      <c r="AD105" s="149"/>
      <c r="AE105" s="149"/>
      <c r="AF105" s="149"/>
      <c r="AG105" s="149" t="s">
        <v>232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79">
        <v>47</v>
      </c>
      <c r="B106" s="180" t="s">
        <v>643</v>
      </c>
      <c r="C106" s="191" t="s">
        <v>644</v>
      </c>
      <c r="D106" s="181" t="s">
        <v>224</v>
      </c>
      <c r="E106" s="182">
        <v>2</v>
      </c>
      <c r="F106" s="183"/>
      <c r="G106" s="184">
        <f t="shared" si="0"/>
        <v>0</v>
      </c>
      <c r="H106" s="183"/>
      <c r="I106" s="184">
        <f t="shared" si="1"/>
        <v>0</v>
      </c>
      <c r="J106" s="183"/>
      <c r="K106" s="184">
        <f t="shared" si="2"/>
        <v>0</v>
      </c>
      <c r="L106" s="184">
        <v>21</v>
      </c>
      <c r="M106" s="184">
        <f t="shared" si="3"/>
        <v>0</v>
      </c>
      <c r="N106" s="182">
        <v>1.3999999999999999E-4</v>
      </c>
      <c r="O106" s="182">
        <f t="shared" si="4"/>
        <v>0</v>
      </c>
      <c r="P106" s="182">
        <v>0</v>
      </c>
      <c r="Q106" s="182">
        <f t="shared" si="5"/>
        <v>0</v>
      </c>
      <c r="R106" s="184" t="s">
        <v>265</v>
      </c>
      <c r="S106" s="184" t="s">
        <v>148</v>
      </c>
      <c r="T106" s="185" t="s">
        <v>148</v>
      </c>
      <c r="U106" s="160">
        <v>0</v>
      </c>
      <c r="V106" s="160">
        <f t="shared" si="6"/>
        <v>0</v>
      </c>
      <c r="W106" s="160"/>
      <c r="X106" s="160" t="s">
        <v>231</v>
      </c>
      <c r="Y106" s="160" t="s">
        <v>150</v>
      </c>
      <c r="Z106" s="149"/>
      <c r="AA106" s="149"/>
      <c r="AB106" s="149"/>
      <c r="AC106" s="149"/>
      <c r="AD106" s="149"/>
      <c r="AE106" s="149"/>
      <c r="AF106" s="149"/>
      <c r="AG106" s="149" t="s">
        <v>232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2">
        <v>48</v>
      </c>
      <c r="B107" s="173" t="s">
        <v>645</v>
      </c>
      <c r="C107" s="189" t="s">
        <v>646</v>
      </c>
      <c r="D107" s="174" t="s">
        <v>224</v>
      </c>
      <c r="E107" s="175">
        <v>2</v>
      </c>
      <c r="F107" s="176"/>
      <c r="G107" s="177">
        <f t="shared" si="0"/>
        <v>0</v>
      </c>
      <c r="H107" s="176"/>
      <c r="I107" s="177">
        <f t="shared" si="1"/>
        <v>0</v>
      </c>
      <c r="J107" s="176"/>
      <c r="K107" s="177">
        <f t="shared" si="2"/>
        <v>0</v>
      </c>
      <c r="L107" s="177">
        <v>21</v>
      </c>
      <c r="M107" s="177">
        <f t="shared" si="3"/>
        <v>0</v>
      </c>
      <c r="N107" s="175">
        <v>1.2E-2</v>
      </c>
      <c r="O107" s="175">
        <f t="shared" si="4"/>
        <v>0.02</v>
      </c>
      <c r="P107" s="175">
        <v>0</v>
      </c>
      <c r="Q107" s="175">
        <f t="shared" si="5"/>
        <v>0</v>
      </c>
      <c r="R107" s="177" t="s">
        <v>265</v>
      </c>
      <c r="S107" s="177" t="s">
        <v>148</v>
      </c>
      <c r="T107" s="178" t="s">
        <v>148</v>
      </c>
      <c r="U107" s="160">
        <v>0</v>
      </c>
      <c r="V107" s="160">
        <f t="shared" si="6"/>
        <v>0</v>
      </c>
      <c r="W107" s="160"/>
      <c r="X107" s="160" t="s">
        <v>231</v>
      </c>
      <c r="Y107" s="160" t="s">
        <v>150</v>
      </c>
      <c r="Z107" s="149"/>
      <c r="AA107" s="149"/>
      <c r="AB107" s="149"/>
      <c r="AC107" s="149"/>
      <c r="AD107" s="149"/>
      <c r="AE107" s="149"/>
      <c r="AF107" s="149"/>
      <c r="AG107" s="149" t="s">
        <v>232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2" x14ac:dyDescent="0.2">
      <c r="A108" s="156"/>
      <c r="B108" s="157"/>
      <c r="C108" s="190" t="s">
        <v>647</v>
      </c>
      <c r="D108" s="162"/>
      <c r="E108" s="163">
        <v>1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49"/>
      <c r="AA108" s="149"/>
      <c r="AB108" s="149"/>
      <c r="AC108" s="149"/>
      <c r="AD108" s="149"/>
      <c r="AE108" s="149"/>
      <c r="AF108" s="149"/>
      <c r="AG108" s="149" t="s">
        <v>153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3" x14ac:dyDescent="0.2">
      <c r="A109" s="156"/>
      <c r="B109" s="157"/>
      <c r="C109" s="190" t="s">
        <v>648</v>
      </c>
      <c r="D109" s="162"/>
      <c r="E109" s="163">
        <v>1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49"/>
      <c r="AA109" s="149"/>
      <c r="AB109" s="149"/>
      <c r="AC109" s="149"/>
      <c r="AD109" s="149"/>
      <c r="AE109" s="149"/>
      <c r="AF109" s="149"/>
      <c r="AG109" s="149" t="s">
        <v>153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9">
        <v>49</v>
      </c>
      <c r="B110" s="180" t="s">
        <v>649</v>
      </c>
      <c r="C110" s="191" t="s">
        <v>650</v>
      </c>
      <c r="D110" s="181" t="s">
        <v>224</v>
      </c>
      <c r="E110" s="182">
        <v>2</v>
      </c>
      <c r="F110" s="183"/>
      <c r="G110" s="184">
        <f>ROUND(E110*F110,2)</f>
        <v>0</v>
      </c>
      <c r="H110" s="183"/>
      <c r="I110" s="184">
        <f>ROUND(E110*H110,2)</f>
        <v>0</v>
      </c>
      <c r="J110" s="183"/>
      <c r="K110" s="184">
        <f>ROUND(E110*J110,2)</f>
        <v>0</v>
      </c>
      <c r="L110" s="184">
        <v>21</v>
      </c>
      <c r="M110" s="184">
        <f>G110*(1+L110/100)</f>
        <v>0</v>
      </c>
      <c r="N110" s="182">
        <v>7.2500000000000004E-3</v>
      </c>
      <c r="O110" s="182">
        <f>ROUND(E110*N110,2)</f>
        <v>0.01</v>
      </c>
      <c r="P110" s="182">
        <v>0</v>
      </c>
      <c r="Q110" s="182">
        <f>ROUND(E110*P110,2)</f>
        <v>0</v>
      </c>
      <c r="R110" s="184" t="s">
        <v>265</v>
      </c>
      <c r="S110" s="184" t="s">
        <v>148</v>
      </c>
      <c r="T110" s="185" t="s">
        <v>148</v>
      </c>
      <c r="U110" s="160">
        <v>0</v>
      </c>
      <c r="V110" s="160">
        <f>ROUND(E110*U110,2)</f>
        <v>0</v>
      </c>
      <c r="W110" s="160"/>
      <c r="X110" s="160" t="s">
        <v>231</v>
      </c>
      <c r="Y110" s="160" t="s">
        <v>150</v>
      </c>
      <c r="Z110" s="149"/>
      <c r="AA110" s="149"/>
      <c r="AB110" s="149"/>
      <c r="AC110" s="149"/>
      <c r="AD110" s="149"/>
      <c r="AE110" s="149"/>
      <c r="AF110" s="149"/>
      <c r="AG110" s="149" t="s">
        <v>232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ht="22.5" outlineLevel="1" x14ac:dyDescent="0.2">
      <c r="A111" s="179">
        <v>50</v>
      </c>
      <c r="B111" s="180" t="s">
        <v>651</v>
      </c>
      <c r="C111" s="191" t="s">
        <v>652</v>
      </c>
      <c r="D111" s="181" t="s">
        <v>224</v>
      </c>
      <c r="E111" s="182">
        <v>2</v>
      </c>
      <c r="F111" s="183"/>
      <c r="G111" s="184">
        <f>ROUND(E111*F111,2)</f>
        <v>0</v>
      </c>
      <c r="H111" s="183"/>
      <c r="I111" s="184">
        <f>ROUND(E111*H111,2)</f>
        <v>0</v>
      </c>
      <c r="J111" s="183"/>
      <c r="K111" s="184">
        <f>ROUND(E111*J111,2)</f>
        <v>0</v>
      </c>
      <c r="L111" s="184">
        <v>21</v>
      </c>
      <c r="M111" s="184">
        <f>G111*(1+L111/100)</f>
        <v>0</v>
      </c>
      <c r="N111" s="182">
        <v>5.5999999999999999E-3</v>
      </c>
      <c r="O111" s="182">
        <f>ROUND(E111*N111,2)</f>
        <v>0.01</v>
      </c>
      <c r="P111" s="182">
        <v>0</v>
      </c>
      <c r="Q111" s="182">
        <f>ROUND(E111*P111,2)</f>
        <v>0</v>
      </c>
      <c r="R111" s="184" t="s">
        <v>265</v>
      </c>
      <c r="S111" s="184" t="s">
        <v>148</v>
      </c>
      <c r="T111" s="185" t="s">
        <v>148</v>
      </c>
      <c r="U111" s="160">
        <v>0</v>
      </c>
      <c r="V111" s="160">
        <f>ROUND(E111*U111,2)</f>
        <v>0</v>
      </c>
      <c r="W111" s="160"/>
      <c r="X111" s="160" t="s">
        <v>231</v>
      </c>
      <c r="Y111" s="160" t="s">
        <v>150</v>
      </c>
      <c r="Z111" s="149"/>
      <c r="AA111" s="149"/>
      <c r="AB111" s="149"/>
      <c r="AC111" s="149"/>
      <c r="AD111" s="149"/>
      <c r="AE111" s="149"/>
      <c r="AF111" s="149"/>
      <c r="AG111" s="149" t="s">
        <v>232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22.5" outlineLevel="1" x14ac:dyDescent="0.2">
      <c r="A112" s="179">
        <v>51</v>
      </c>
      <c r="B112" s="180" t="s">
        <v>653</v>
      </c>
      <c r="C112" s="191" t="s">
        <v>654</v>
      </c>
      <c r="D112" s="181" t="s">
        <v>224</v>
      </c>
      <c r="E112" s="182">
        <v>2</v>
      </c>
      <c r="F112" s="183"/>
      <c r="G112" s="184">
        <f>ROUND(E112*F112,2)</f>
        <v>0</v>
      </c>
      <c r="H112" s="183"/>
      <c r="I112" s="184">
        <f>ROUND(E112*H112,2)</f>
        <v>0</v>
      </c>
      <c r="J112" s="183"/>
      <c r="K112" s="184">
        <f>ROUND(E112*J112,2)</f>
        <v>0</v>
      </c>
      <c r="L112" s="184">
        <v>21</v>
      </c>
      <c r="M112" s="184">
        <f>G112*(1+L112/100)</f>
        <v>0</v>
      </c>
      <c r="N112" s="182">
        <v>2.9000000000000001E-2</v>
      </c>
      <c r="O112" s="182">
        <f>ROUND(E112*N112,2)</f>
        <v>0.06</v>
      </c>
      <c r="P112" s="182">
        <v>0</v>
      </c>
      <c r="Q112" s="182">
        <f>ROUND(E112*P112,2)</f>
        <v>0</v>
      </c>
      <c r="R112" s="184" t="s">
        <v>265</v>
      </c>
      <c r="S112" s="184" t="s">
        <v>148</v>
      </c>
      <c r="T112" s="185" t="s">
        <v>148</v>
      </c>
      <c r="U112" s="160">
        <v>0</v>
      </c>
      <c r="V112" s="160">
        <f>ROUND(E112*U112,2)</f>
        <v>0</v>
      </c>
      <c r="W112" s="160"/>
      <c r="X112" s="160" t="s">
        <v>231</v>
      </c>
      <c r="Y112" s="160" t="s">
        <v>150</v>
      </c>
      <c r="Z112" s="149"/>
      <c r="AA112" s="149"/>
      <c r="AB112" s="149"/>
      <c r="AC112" s="149"/>
      <c r="AD112" s="149"/>
      <c r="AE112" s="149"/>
      <c r="AF112" s="149"/>
      <c r="AG112" s="149" t="s">
        <v>232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x14ac:dyDescent="0.2">
      <c r="A113" s="165" t="s">
        <v>143</v>
      </c>
      <c r="B113" s="166" t="s">
        <v>91</v>
      </c>
      <c r="C113" s="188" t="s">
        <v>92</v>
      </c>
      <c r="D113" s="167"/>
      <c r="E113" s="168"/>
      <c r="F113" s="169"/>
      <c r="G113" s="169">
        <f>SUMIF(AG114:AG115,"&lt;&gt;NOR",G114:G115)</f>
        <v>0</v>
      </c>
      <c r="H113" s="169"/>
      <c r="I113" s="169">
        <f>SUM(I114:I115)</f>
        <v>0</v>
      </c>
      <c r="J113" s="169"/>
      <c r="K113" s="169">
        <f>SUM(K114:K115)</f>
        <v>0</v>
      </c>
      <c r="L113" s="169"/>
      <c r="M113" s="169">
        <f>SUM(M114:M115)</f>
        <v>0</v>
      </c>
      <c r="N113" s="168"/>
      <c r="O113" s="168">
        <f>SUM(O114:O115)</f>
        <v>0</v>
      </c>
      <c r="P113" s="168"/>
      <c r="Q113" s="168">
        <f>SUM(Q114:Q115)</f>
        <v>0</v>
      </c>
      <c r="R113" s="169"/>
      <c r="S113" s="169"/>
      <c r="T113" s="170"/>
      <c r="U113" s="164"/>
      <c r="V113" s="164">
        <f>SUM(V114:V115)</f>
        <v>2.84</v>
      </c>
      <c r="W113" s="164"/>
      <c r="X113" s="164"/>
      <c r="Y113" s="164"/>
      <c r="AG113" t="s">
        <v>144</v>
      </c>
    </row>
    <row r="114" spans="1:60" outlineLevel="1" x14ac:dyDescent="0.2">
      <c r="A114" s="172">
        <v>52</v>
      </c>
      <c r="B114" s="173" t="s">
        <v>655</v>
      </c>
      <c r="C114" s="189" t="s">
        <v>656</v>
      </c>
      <c r="D114" s="174" t="s">
        <v>147</v>
      </c>
      <c r="E114" s="175">
        <v>1.62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75">
        <v>1.1199999999999999E-3</v>
      </c>
      <c r="O114" s="175">
        <f>ROUND(E114*N114,2)</f>
        <v>0</v>
      </c>
      <c r="P114" s="175">
        <v>0</v>
      </c>
      <c r="Q114" s="175">
        <f>ROUND(E114*P114,2)</f>
        <v>0</v>
      </c>
      <c r="R114" s="177"/>
      <c r="S114" s="177" t="s">
        <v>225</v>
      </c>
      <c r="T114" s="178" t="s">
        <v>148</v>
      </c>
      <c r="U114" s="160">
        <v>1.756</v>
      </c>
      <c r="V114" s="160">
        <f>ROUND(E114*U114,2)</f>
        <v>2.84</v>
      </c>
      <c r="W114" s="160"/>
      <c r="X114" s="160" t="s">
        <v>149</v>
      </c>
      <c r="Y114" s="160" t="s">
        <v>150</v>
      </c>
      <c r="Z114" s="149"/>
      <c r="AA114" s="149"/>
      <c r="AB114" s="149"/>
      <c r="AC114" s="149"/>
      <c r="AD114" s="149"/>
      <c r="AE114" s="149"/>
      <c r="AF114" s="149"/>
      <c r="AG114" s="149" t="s">
        <v>151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2" x14ac:dyDescent="0.2">
      <c r="A115" s="156"/>
      <c r="B115" s="157"/>
      <c r="C115" s="190" t="s">
        <v>657</v>
      </c>
      <c r="D115" s="162"/>
      <c r="E115" s="163">
        <v>1.62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49"/>
      <c r="AA115" s="149"/>
      <c r="AB115" s="149"/>
      <c r="AC115" s="149"/>
      <c r="AD115" s="149"/>
      <c r="AE115" s="149"/>
      <c r="AF115" s="149"/>
      <c r="AG115" s="149" t="s">
        <v>153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x14ac:dyDescent="0.2">
      <c r="A116" s="165" t="s">
        <v>143</v>
      </c>
      <c r="B116" s="166" t="s">
        <v>93</v>
      </c>
      <c r="C116" s="188" t="s">
        <v>94</v>
      </c>
      <c r="D116" s="167"/>
      <c r="E116" s="168"/>
      <c r="F116" s="169"/>
      <c r="G116" s="169">
        <f>SUMIF(AG117:AG118,"&lt;&gt;NOR",G117:G118)</f>
        <v>0</v>
      </c>
      <c r="H116" s="169"/>
      <c r="I116" s="169">
        <f>SUM(I117:I118)</f>
        <v>0</v>
      </c>
      <c r="J116" s="169"/>
      <c r="K116" s="169">
        <f>SUM(K117:K118)</f>
        <v>0</v>
      </c>
      <c r="L116" s="169"/>
      <c r="M116" s="169">
        <f>SUM(M117:M118)</f>
        <v>0</v>
      </c>
      <c r="N116" s="168"/>
      <c r="O116" s="168">
        <f>SUM(O117:O118)</f>
        <v>0</v>
      </c>
      <c r="P116" s="168"/>
      <c r="Q116" s="168">
        <f>SUM(Q117:Q118)</f>
        <v>0</v>
      </c>
      <c r="R116" s="169"/>
      <c r="S116" s="169"/>
      <c r="T116" s="170"/>
      <c r="U116" s="164"/>
      <c r="V116" s="164">
        <f>SUM(V117:V118)</f>
        <v>127522.87</v>
      </c>
      <c r="W116" s="164"/>
      <c r="X116" s="164"/>
      <c r="Y116" s="164"/>
      <c r="AG116" t="s">
        <v>144</v>
      </c>
    </row>
    <row r="117" spans="1:60" ht="22.5" outlineLevel="1" x14ac:dyDescent="0.2">
      <c r="A117" s="172">
        <v>53</v>
      </c>
      <c r="B117" s="173" t="s">
        <v>215</v>
      </c>
      <c r="C117" s="189" t="s">
        <v>216</v>
      </c>
      <c r="D117" s="174" t="s">
        <v>217</v>
      </c>
      <c r="E117" s="175">
        <v>62.031379999999999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5">
        <v>0</v>
      </c>
      <c r="O117" s="175">
        <f>ROUND(E117*N117,2)</f>
        <v>0</v>
      </c>
      <c r="P117" s="175">
        <v>0</v>
      </c>
      <c r="Q117" s="175">
        <f>ROUND(E117*P117,2)</f>
        <v>0</v>
      </c>
      <c r="R117" s="177"/>
      <c r="S117" s="177" t="s">
        <v>148</v>
      </c>
      <c r="T117" s="178" t="s">
        <v>148</v>
      </c>
      <c r="U117" s="160">
        <v>2055.7800000000002</v>
      </c>
      <c r="V117" s="160">
        <f>ROUND(E117*U117,2)</f>
        <v>127522.87</v>
      </c>
      <c r="W117" s="160"/>
      <c r="X117" s="160" t="s">
        <v>218</v>
      </c>
      <c r="Y117" s="160" t="s">
        <v>150</v>
      </c>
      <c r="Z117" s="149"/>
      <c r="AA117" s="149"/>
      <c r="AB117" s="149"/>
      <c r="AC117" s="149"/>
      <c r="AD117" s="149"/>
      <c r="AE117" s="149"/>
      <c r="AF117" s="149"/>
      <c r="AG117" s="149" t="s">
        <v>219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2" x14ac:dyDescent="0.2">
      <c r="A118" s="156"/>
      <c r="B118" s="157"/>
      <c r="C118" s="252" t="s">
        <v>220</v>
      </c>
      <c r="D118" s="253"/>
      <c r="E118" s="253"/>
      <c r="F118" s="253"/>
      <c r="G118" s="253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49"/>
      <c r="AA118" s="149"/>
      <c r="AB118" s="149"/>
      <c r="AC118" s="149"/>
      <c r="AD118" s="149"/>
      <c r="AE118" s="149"/>
      <c r="AF118" s="149"/>
      <c r="AG118" s="149" t="s">
        <v>221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x14ac:dyDescent="0.2">
      <c r="A119" s="165" t="s">
        <v>143</v>
      </c>
      <c r="B119" s="166" t="s">
        <v>95</v>
      </c>
      <c r="C119" s="188" t="s">
        <v>96</v>
      </c>
      <c r="D119" s="167"/>
      <c r="E119" s="168"/>
      <c r="F119" s="169"/>
      <c r="G119" s="169">
        <f>SUMIF(AG120:AG120,"&lt;&gt;NOR",G120:G120)</f>
        <v>0</v>
      </c>
      <c r="H119" s="169"/>
      <c r="I119" s="169">
        <f>SUM(I120:I120)</f>
        <v>0</v>
      </c>
      <c r="J119" s="169"/>
      <c r="K119" s="169">
        <f>SUM(K120:K120)</f>
        <v>0</v>
      </c>
      <c r="L119" s="169"/>
      <c r="M119" s="169">
        <f>SUM(M120:M120)</f>
        <v>0</v>
      </c>
      <c r="N119" s="168"/>
      <c r="O119" s="168">
        <f>SUM(O120:O120)</f>
        <v>0</v>
      </c>
      <c r="P119" s="168"/>
      <c r="Q119" s="168">
        <f>SUM(Q120:Q120)</f>
        <v>0</v>
      </c>
      <c r="R119" s="169"/>
      <c r="S119" s="169"/>
      <c r="T119" s="170"/>
      <c r="U119" s="164"/>
      <c r="V119" s="164">
        <f>SUM(V120:V120)</f>
        <v>4</v>
      </c>
      <c r="W119" s="164"/>
      <c r="X119" s="164"/>
      <c r="Y119" s="164"/>
      <c r="AG119" t="s">
        <v>144</v>
      </c>
    </row>
    <row r="120" spans="1:60" outlineLevel="1" x14ac:dyDescent="0.2">
      <c r="A120" s="179">
        <v>54</v>
      </c>
      <c r="B120" s="180" t="s">
        <v>208</v>
      </c>
      <c r="C120" s="191" t="s">
        <v>209</v>
      </c>
      <c r="D120" s="181" t="s">
        <v>210</v>
      </c>
      <c r="E120" s="182">
        <v>4</v>
      </c>
      <c r="F120" s="183"/>
      <c r="G120" s="184">
        <f>ROUND(E120*F120,2)</f>
        <v>0</v>
      </c>
      <c r="H120" s="183"/>
      <c r="I120" s="184">
        <f>ROUND(E120*H120,2)</f>
        <v>0</v>
      </c>
      <c r="J120" s="183"/>
      <c r="K120" s="184">
        <f>ROUND(E120*J120,2)</f>
        <v>0</v>
      </c>
      <c r="L120" s="184">
        <v>21</v>
      </c>
      <c r="M120" s="184">
        <f>G120*(1+L120/100)</f>
        <v>0</v>
      </c>
      <c r="N120" s="182">
        <v>0</v>
      </c>
      <c r="O120" s="182">
        <f>ROUND(E120*N120,2)</f>
        <v>0</v>
      </c>
      <c r="P120" s="182">
        <v>0</v>
      </c>
      <c r="Q120" s="182">
        <f>ROUND(E120*P120,2)</f>
        <v>0</v>
      </c>
      <c r="R120" s="184" t="s">
        <v>211</v>
      </c>
      <c r="S120" s="184" t="s">
        <v>148</v>
      </c>
      <c r="T120" s="185" t="s">
        <v>148</v>
      </c>
      <c r="U120" s="160">
        <v>1</v>
      </c>
      <c r="V120" s="160">
        <f>ROUND(E120*U120,2)</f>
        <v>4</v>
      </c>
      <c r="W120" s="160"/>
      <c r="X120" s="160" t="s">
        <v>212</v>
      </c>
      <c r="Y120" s="160" t="s">
        <v>150</v>
      </c>
      <c r="Z120" s="149"/>
      <c r="AA120" s="149"/>
      <c r="AB120" s="149"/>
      <c r="AC120" s="149"/>
      <c r="AD120" s="149"/>
      <c r="AE120" s="149"/>
      <c r="AF120" s="149"/>
      <c r="AG120" s="149" t="s">
        <v>213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x14ac:dyDescent="0.2">
      <c r="A121" s="165" t="s">
        <v>143</v>
      </c>
      <c r="B121" s="166" t="s">
        <v>113</v>
      </c>
      <c r="C121" s="188" t="s">
        <v>27</v>
      </c>
      <c r="D121" s="167"/>
      <c r="E121" s="168"/>
      <c r="F121" s="169"/>
      <c r="G121" s="169">
        <f>SUMIF(AG122:AG140,"&lt;&gt;NOR",G122:G140)</f>
        <v>0</v>
      </c>
      <c r="H121" s="169"/>
      <c r="I121" s="169">
        <f>SUM(I122:I140)</f>
        <v>0</v>
      </c>
      <c r="J121" s="169"/>
      <c r="K121" s="169">
        <f>SUM(K122:K140)</f>
        <v>0</v>
      </c>
      <c r="L121" s="169"/>
      <c r="M121" s="169">
        <f>SUM(M122:M140)</f>
        <v>0</v>
      </c>
      <c r="N121" s="168"/>
      <c r="O121" s="168">
        <f>SUM(O122:O140)</f>
        <v>0</v>
      </c>
      <c r="P121" s="168"/>
      <c r="Q121" s="168">
        <f>SUM(Q122:Q140)</f>
        <v>0</v>
      </c>
      <c r="R121" s="169"/>
      <c r="S121" s="169"/>
      <c r="T121" s="170"/>
      <c r="U121" s="164"/>
      <c r="V121" s="164">
        <f>SUM(V122:V140)</f>
        <v>0</v>
      </c>
      <c r="W121" s="164"/>
      <c r="X121" s="164"/>
      <c r="Y121" s="164"/>
      <c r="AG121" t="s">
        <v>144</v>
      </c>
    </row>
    <row r="122" spans="1:60" outlineLevel="1" x14ac:dyDescent="0.2">
      <c r="A122" s="172">
        <v>55</v>
      </c>
      <c r="B122" s="173" t="s">
        <v>502</v>
      </c>
      <c r="C122" s="189" t="s">
        <v>503</v>
      </c>
      <c r="D122" s="174" t="s">
        <v>497</v>
      </c>
      <c r="E122" s="175">
        <v>2</v>
      </c>
      <c r="F122" s="176"/>
      <c r="G122" s="177">
        <f>ROUND(E122*F122,2)</f>
        <v>0</v>
      </c>
      <c r="H122" s="176"/>
      <c r="I122" s="177">
        <f>ROUND(E122*H122,2)</f>
        <v>0</v>
      </c>
      <c r="J122" s="176"/>
      <c r="K122" s="177">
        <f>ROUND(E122*J122,2)</f>
        <v>0</v>
      </c>
      <c r="L122" s="177">
        <v>21</v>
      </c>
      <c r="M122" s="177">
        <f>G122*(1+L122/100)</f>
        <v>0</v>
      </c>
      <c r="N122" s="175">
        <v>0</v>
      </c>
      <c r="O122" s="175">
        <f>ROUND(E122*N122,2)</f>
        <v>0</v>
      </c>
      <c r="P122" s="175">
        <v>0</v>
      </c>
      <c r="Q122" s="175">
        <f>ROUND(E122*P122,2)</f>
        <v>0</v>
      </c>
      <c r="R122" s="177"/>
      <c r="S122" s="177" t="s">
        <v>148</v>
      </c>
      <c r="T122" s="178" t="s">
        <v>226</v>
      </c>
      <c r="U122" s="160">
        <v>0</v>
      </c>
      <c r="V122" s="160">
        <f>ROUND(E122*U122,2)</f>
        <v>0</v>
      </c>
      <c r="W122" s="160"/>
      <c r="X122" s="160" t="s">
        <v>498</v>
      </c>
      <c r="Y122" s="160" t="s">
        <v>150</v>
      </c>
      <c r="Z122" s="149"/>
      <c r="AA122" s="149"/>
      <c r="AB122" s="149"/>
      <c r="AC122" s="149"/>
      <c r="AD122" s="149"/>
      <c r="AE122" s="149"/>
      <c r="AF122" s="149"/>
      <c r="AG122" s="149" t="s">
        <v>504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ht="45" outlineLevel="2" x14ac:dyDescent="0.2">
      <c r="A123" s="156"/>
      <c r="B123" s="157"/>
      <c r="C123" s="252" t="s">
        <v>505</v>
      </c>
      <c r="D123" s="253"/>
      <c r="E123" s="253"/>
      <c r="F123" s="253"/>
      <c r="G123" s="253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49"/>
      <c r="AA123" s="149"/>
      <c r="AB123" s="149"/>
      <c r="AC123" s="149"/>
      <c r="AD123" s="149"/>
      <c r="AE123" s="149"/>
      <c r="AF123" s="149"/>
      <c r="AG123" s="149" t="s">
        <v>221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87" t="str">
        <f>C123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23" s="149"/>
      <c r="BC123" s="149"/>
      <c r="BD123" s="149"/>
      <c r="BE123" s="149"/>
      <c r="BF123" s="149"/>
      <c r="BG123" s="149"/>
      <c r="BH123" s="149"/>
    </row>
    <row r="124" spans="1:60" outlineLevel="2" x14ac:dyDescent="0.2">
      <c r="A124" s="156"/>
      <c r="B124" s="157"/>
      <c r="C124" s="190" t="s">
        <v>506</v>
      </c>
      <c r="D124" s="162"/>
      <c r="E124" s="163"/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60"/>
      <c r="Z124" s="149"/>
      <c r="AA124" s="149"/>
      <c r="AB124" s="149"/>
      <c r="AC124" s="149"/>
      <c r="AD124" s="149"/>
      <c r="AE124" s="149"/>
      <c r="AF124" s="149"/>
      <c r="AG124" s="149" t="s">
        <v>153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3" x14ac:dyDescent="0.2">
      <c r="A125" s="156"/>
      <c r="B125" s="157"/>
      <c r="C125" s="190" t="s">
        <v>508</v>
      </c>
      <c r="D125" s="162"/>
      <c r="E125" s="163">
        <v>1</v>
      </c>
      <c r="F125" s="160"/>
      <c r="G125" s="160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49"/>
      <c r="AA125" s="149"/>
      <c r="AB125" s="149"/>
      <c r="AC125" s="149"/>
      <c r="AD125" s="149"/>
      <c r="AE125" s="149"/>
      <c r="AF125" s="149"/>
      <c r="AG125" s="149" t="s">
        <v>153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3" x14ac:dyDescent="0.2">
      <c r="A126" s="156"/>
      <c r="B126" s="157"/>
      <c r="C126" s="190" t="s">
        <v>507</v>
      </c>
      <c r="D126" s="162"/>
      <c r="E126" s="163">
        <v>1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49"/>
      <c r="AA126" s="149"/>
      <c r="AB126" s="149"/>
      <c r="AC126" s="149"/>
      <c r="AD126" s="149"/>
      <c r="AE126" s="149"/>
      <c r="AF126" s="149"/>
      <c r="AG126" s="149" t="s">
        <v>153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72">
        <v>56</v>
      </c>
      <c r="B127" s="173" t="s">
        <v>495</v>
      </c>
      <c r="C127" s="189" t="s">
        <v>496</v>
      </c>
      <c r="D127" s="174" t="s">
        <v>497</v>
      </c>
      <c r="E127" s="175">
        <v>1</v>
      </c>
      <c r="F127" s="176"/>
      <c r="G127" s="177">
        <f>ROUND(E127*F127,2)</f>
        <v>0</v>
      </c>
      <c r="H127" s="176"/>
      <c r="I127" s="177">
        <f>ROUND(E127*H127,2)</f>
        <v>0</v>
      </c>
      <c r="J127" s="176"/>
      <c r="K127" s="177">
        <f>ROUND(E127*J127,2)</f>
        <v>0</v>
      </c>
      <c r="L127" s="177">
        <v>21</v>
      </c>
      <c r="M127" s="177">
        <f>G127*(1+L127/100)</f>
        <v>0</v>
      </c>
      <c r="N127" s="175">
        <v>0</v>
      </c>
      <c r="O127" s="175">
        <f>ROUND(E127*N127,2)</f>
        <v>0</v>
      </c>
      <c r="P127" s="175">
        <v>0</v>
      </c>
      <c r="Q127" s="175">
        <f>ROUND(E127*P127,2)</f>
        <v>0</v>
      </c>
      <c r="R127" s="177"/>
      <c r="S127" s="177" t="s">
        <v>148</v>
      </c>
      <c r="T127" s="178" t="s">
        <v>226</v>
      </c>
      <c r="U127" s="160">
        <v>0</v>
      </c>
      <c r="V127" s="160">
        <f>ROUND(E127*U127,2)</f>
        <v>0</v>
      </c>
      <c r="W127" s="160"/>
      <c r="X127" s="160" t="s">
        <v>498</v>
      </c>
      <c r="Y127" s="160" t="s">
        <v>150</v>
      </c>
      <c r="Z127" s="149"/>
      <c r="AA127" s="149"/>
      <c r="AB127" s="149"/>
      <c r="AC127" s="149"/>
      <c r="AD127" s="149"/>
      <c r="AE127" s="149"/>
      <c r="AF127" s="149"/>
      <c r="AG127" s="149" t="s">
        <v>504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ht="22.5" outlineLevel="2" x14ac:dyDescent="0.2">
      <c r="A128" s="156"/>
      <c r="B128" s="157"/>
      <c r="C128" s="252" t="s">
        <v>500</v>
      </c>
      <c r="D128" s="253"/>
      <c r="E128" s="253"/>
      <c r="F128" s="253"/>
      <c r="G128" s="253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49"/>
      <c r="AA128" s="149"/>
      <c r="AB128" s="149"/>
      <c r="AC128" s="149"/>
      <c r="AD128" s="149"/>
      <c r="AE128" s="149"/>
      <c r="AF128" s="149"/>
      <c r="AG128" s="149" t="s">
        <v>221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87" t="str">
        <f>C128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28" s="149"/>
      <c r="BC128" s="149"/>
      <c r="BD128" s="149"/>
      <c r="BE128" s="149"/>
      <c r="BF128" s="149"/>
      <c r="BG128" s="149"/>
      <c r="BH128" s="149"/>
    </row>
    <row r="129" spans="1:60" outlineLevel="2" x14ac:dyDescent="0.2">
      <c r="A129" s="156"/>
      <c r="B129" s="157"/>
      <c r="C129" s="190" t="s">
        <v>501</v>
      </c>
      <c r="D129" s="162"/>
      <c r="E129" s="163">
        <v>1</v>
      </c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49"/>
      <c r="AA129" s="149"/>
      <c r="AB129" s="149"/>
      <c r="AC129" s="149"/>
      <c r="AD129" s="149"/>
      <c r="AE129" s="149"/>
      <c r="AF129" s="149"/>
      <c r="AG129" s="149" t="s">
        <v>153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72">
        <v>57</v>
      </c>
      <c r="B130" s="173" t="s">
        <v>658</v>
      </c>
      <c r="C130" s="189" t="s">
        <v>659</v>
      </c>
      <c r="D130" s="174" t="s">
        <v>497</v>
      </c>
      <c r="E130" s="175">
        <v>1</v>
      </c>
      <c r="F130" s="176"/>
      <c r="G130" s="177">
        <f>ROUND(E130*F130,2)</f>
        <v>0</v>
      </c>
      <c r="H130" s="176"/>
      <c r="I130" s="177">
        <f>ROUND(E130*H130,2)</f>
        <v>0</v>
      </c>
      <c r="J130" s="176"/>
      <c r="K130" s="177">
        <f>ROUND(E130*J130,2)</f>
        <v>0</v>
      </c>
      <c r="L130" s="177">
        <v>21</v>
      </c>
      <c r="M130" s="177">
        <f>G130*(1+L130/100)</f>
        <v>0</v>
      </c>
      <c r="N130" s="175">
        <v>0</v>
      </c>
      <c r="O130" s="175">
        <f>ROUND(E130*N130,2)</f>
        <v>0</v>
      </c>
      <c r="P130" s="175">
        <v>0</v>
      </c>
      <c r="Q130" s="175">
        <f>ROUND(E130*P130,2)</f>
        <v>0</v>
      </c>
      <c r="R130" s="177"/>
      <c r="S130" s="177" t="s">
        <v>148</v>
      </c>
      <c r="T130" s="178" t="s">
        <v>226</v>
      </c>
      <c r="U130" s="160">
        <v>0</v>
      </c>
      <c r="V130" s="160">
        <f>ROUND(E130*U130,2)</f>
        <v>0</v>
      </c>
      <c r="W130" s="160"/>
      <c r="X130" s="160" t="s">
        <v>498</v>
      </c>
      <c r="Y130" s="160" t="s">
        <v>150</v>
      </c>
      <c r="Z130" s="149"/>
      <c r="AA130" s="149"/>
      <c r="AB130" s="149"/>
      <c r="AC130" s="149"/>
      <c r="AD130" s="149"/>
      <c r="AE130" s="149"/>
      <c r="AF130" s="149"/>
      <c r="AG130" s="149" t="s">
        <v>504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2" x14ac:dyDescent="0.2">
      <c r="A131" s="156"/>
      <c r="B131" s="157"/>
      <c r="C131" s="252" t="s">
        <v>660</v>
      </c>
      <c r="D131" s="253"/>
      <c r="E131" s="253"/>
      <c r="F131" s="253"/>
      <c r="G131" s="253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49"/>
      <c r="AA131" s="149"/>
      <c r="AB131" s="149"/>
      <c r="AC131" s="149"/>
      <c r="AD131" s="149"/>
      <c r="AE131" s="149"/>
      <c r="AF131" s="149"/>
      <c r="AG131" s="149" t="s">
        <v>221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87" t="str">
        <f>C131</f>
        <v>Zaměření a vytýčení stávajících inženýrských sítí v místě stavby z hlediska jejich ochrany při provádění stavby.</v>
      </c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72">
        <v>58</v>
      </c>
      <c r="B132" s="173" t="s">
        <v>661</v>
      </c>
      <c r="C132" s="189" t="s">
        <v>516</v>
      </c>
      <c r="D132" s="174" t="s">
        <v>497</v>
      </c>
      <c r="E132" s="175">
        <v>1</v>
      </c>
      <c r="F132" s="176"/>
      <c r="G132" s="177">
        <f>ROUND(E132*F132,2)</f>
        <v>0</v>
      </c>
      <c r="H132" s="176"/>
      <c r="I132" s="177">
        <f>ROUND(E132*H132,2)</f>
        <v>0</v>
      </c>
      <c r="J132" s="176"/>
      <c r="K132" s="177">
        <f>ROUND(E132*J132,2)</f>
        <v>0</v>
      </c>
      <c r="L132" s="177">
        <v>21</v>
      </c>
      <c r="M132" s="177">
        <f>G132*(1+L132/100)</f>
        <v>0</v>
      </c>
      <c r="N132" s="175">
        <v>0</v>
      </c>
      <c r="O132" s="175">
        <f>ROUND(E132*N132,2)</f>
        <v>0</v>
      </c>
      <c r="P132" s="175">
        <v>0</v>
      </c>
      <c r="Q132" s="175">
        <f>ROUND(E132*P132,2)</f>
        <v>0</v>
      </c>
      <c r="R132" s="177"/>
      <c r="S132" s="177" t="s">
        <v>148</v>
      </c>
      <c r="T132" s="178" t="s">
        <v>226</v>
      </c>
      <c r="U132" s="160">
        <v>0</v>
      </c>
      <c r="V132" s="160">
        <f>ROUND(E132*U132,2)</f>
        <v>0</v>
      </c>
      <c r="W132" s="160"/>
      <c r="X132" s="160" t="s">
        <v>498</v>
      </c>
      <c r="Y132" s="160" t="s">
        <v>150</v>
      </c>
      <c r="Z132" s="149"/>
      <c r="AA132" s="149"/>
      <c r="AB132" s="149"/>
      <c r="AC132" s="149"/>
      <c r="AD132" s="149"/>
      <c r="AE132" s="149"/>
      <c r="AF132" s="149"/>
      <c r="AG132" s="149" t="s">
        <v>499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2" x14ac:dyDescent="0.2">
      <c r="A133" s="156"/>
      <c r="B133" s="157"/>
      <c r="C133" s="252" t="s">
        <v>662</v>
      </c>
      <c r="D133" s="253"/>
      <c r="E133" s="253"/>
      <c r="F133" s="253"/>
      <c r="G133" s="253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49"/>
      <c r="AA133" s="149"/>
      <c r="AB133" s="149"/>
      <c r="AC133" s="149"/>
      <c r="AD133" s="149"/>
      <c r="AE133" s="149"/>
      <c r="AF133" s="149"/>
      <c r="AG133" s="149" t="s">
        <v>221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72">
        <v>59</v>
      </c>
      <c r="B134" s="173" t="s">
        <v>509</v>
      </c>
      <c r="C134" s="189" t="s">
        <v>510</v>
      </c>
      <c r="D134" s="174" t="s">
        <v>497</v>
      </c>
      <c r="E134" s="175">
        <v>1</v>
      </c>
      <c r="F134" s="176"/>
      <c r="G134" s="177">
        <f>ROUND(E134*F134,2)</f>
        <v>0</v>
      </c>
      <c r="H134" s="176"/>
      <c r="I134" s="177">
        <f>ROUND(E134*H134,2)</f>
        <v>0</v>
      </c>
      <c r="J134" s="176"/>
      <c r="K134" s="177">
        <f>ROUND(E134*J134,2)</f>
        <v>0</v>
      </c>
      <c r="L134" s="177">
        <v>21</v>
      </c>
      <c r="M134" s="177">
        <f>G134*(1+L134/100)</f>
        <v>0</v>
      </c>
      <c r="N134" s="175">
        <v>0</v>
      </c>
      <c r="O134" s="175">
        <f>ROUND(E134*N134,2)</f>
        <v>0</v>
      </c>
      <c r="P134" s="175">
        <v>0</v>
      </c>
      <c r="Q134" s="175">
        <f>ROUND(E134*P134,2)</f>
        <v>0</v>
      </c>
      <c r="R134" s="177"/>
      <c r="S134" s="177" t="s">
        <v>148</v>
      </c>
      <c r="T134" s="178" t="s">
        <v>226</v>
      </c>
      <c r="U134" s="160">
        <v>0</v>
      </c>
      <c r="V134" s="160">
        <f>ROUND(E134*U134,2)</f>
        <v>0</v>
      </c>
      <c r="W134" s="160"/>
      <c r="X134" s="160" t="s">
        <v>498</v>
      </c>
      <c r="Y134" s="160" t="s">
        <v>150</v>
      </c>
      <c r="Z134" s="149"/>
      <c r="AA134" s="149"/>
      <c r="AB134" s="149"/>
      <c r="AC134" s="149"/>
      <c r="AD134" s="149"/>
      <c r="AE134" s="149"/>
      <c r="AF134" s="149"/>
      <c r="AG134" s="149" t="s">
        <v>499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2" x14ac:dyDescent="0.2">
      <c r="A135" s="156"/>
      <c r="B135" s="157"/>
      <c r="C135" s="252" t="s">
        <v>511</v>
      </c>
      <c r="D135" s="253"/>
      <c r="E135" s="253"/>
      <c r="F135" s="253"/>
      <c r="G135" s="253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49"/>
      <c r="AA135" s="149"/>
      <c r="AB135" s="149"/>
      <c r="AC135" s="149"/>
      <c r="AD135" s="149"/>
      <c r="AE135" s="149"/>
      <c r="AF135" s="149"/>
      <c r="AG135" s="149" t="s">
        <v>221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2">
        <v>60</v>
      </c>
      <c r="B136" s="173" t="s">
        <v>512</v>
      </c>
      <c r="C136" s="189" t="s">
        <v>513</v>
      </c>
      <c r="D136" s="174" t="s">
        <v>497</v>
      </c>
      <c r="E136" s="175">
        <v>1</v>
      </c>
      <c r="F136" s="176"/>
      <c r="G136" s="177">
        <f>ROUND(E136*F136,2)</f>
        <v>0</v>
      </c>
      <c r="H136" s="176"/>
      <c r="I136" s="177">
        <f>ROUND(E136*H136,2)</f>
        <v>0</v>
      </c>
      <c r="J136" s="176"/>
      <c r="K136" s="177">
        <f>ROUND(E136*J136,2)</f>
        <v>0</v>
      </c>
      <c r="L136" s="177">
        <v>21</v>
      </c>
      <c r="M136" s="177">
        <f>G136*(1+L136/100)</f>
        <v>0</v>
      </c>
      <c r="N136" s="175">
        <v>0</v>
      </c>
      <c r="O136" s="175">
        <f>ROUND(E136*N136,2)</f>
        <v>0</v>
      </c>
      <c r="P136" s="175">
        <v>0</v>
      </c>
      <c r="Q136" s="175">
        <f>ROUND(E136*P136,2)</f>
        <v>0</v>
      </c>
      <c r="R136" s="177"/>
      <c r="S136" s="177" t="s">
        <v>148</v>
      </c>
      <c r="T136" s="178" t="s">
        <v>226</v>
      </c>
      <c r="U136" s="160">
        <v>0</v>
      </c>
      <c r="V136" s="160">
        <f>ROUND(E136*U136,2)</f>
        <v>0</v>
      </c>
      <c r="W136" s="160"/>
      <c r="X136" s="160" t="s">
        <v>498</v>
      </c>
      <c r="Y136" s="160" t="s">
        <v>150</v>
      </c>
      <c r="Z136" s="149"/>
      <c r="AA136" s="149"/>
      <c r="AB136" s="149"/>
      <c r="AC136" s="149"/>
      <c r="AD136" s="149"/>
      <c r="AE136" s="149"/>
      <c r="AF136" s="149"/>
      <c r="AG136" s="149" t="s">
        <v>499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ht="33.75" outlineLevel="2" x14ac:dyDescent="0.2">
      <c r="A137" s="156"/>
      <c r="B137" s="157"/>
      <c r="C137" s="252" t="s">
        <v>514</v>
      </c>
      <c r="D137" s="253"/>
      <c r="E137" s="253"/>
      <c r="F137" s="253"/>
      <c r="G137" s="253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49"/>
      <c r="AA137" s="149"/>
      <c r="AB137" s="149"/>
      <c r="AC137" s="149"/>
      <c r="AD137" s="149"/>
      <c r="AE137" s="149"/>
      <c r="AF137" s="149"/>
      <c r="AG137" s="149" t="s">
        <v>221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87" t="str">
        <f>C137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2">
        <v>61</v>
      </c>
      <c r="B138" s="173" t="s">
        <v>518</v>
      </c>
      <c r="C138" s="189" t="s">
        <v>519</v>
      </c>
      <c r="D138" s="174" t="s">
        <v>497</v>
      </c>
      <c r="E138" s="175">
        <v>1</v>
      </c>
      <c r="F138" s="176"/>
      <c r="G138" s="177">
        <f>ROUND(E138*F138,2)</f>
        <v>0</v>
      </c>
      <c r="H138" s="176"/>
      <c r="I138" s="177">
        <f>ROUND(E138*H138,2)</f>
        <v>0</v>
      </c>
      <c r="J138" s="176"/>
      <c r="K138" s="177">
        <f>ROUND(E138*J138,2)</f>
        <v>0</v>
      </c>
      <c r="L138" s="177">
        <v>21</v>
      </c>
      <c r="M138" s="177">
        <f>G138*(1+L138/100)</f>
        <v>0</v>
      </c>
      <c r="N138" s="175">
        <v>0</v>
      </c>
      <c r="O138" s="175">
        <f>ROUND(E138*N138,2)</f>
        <v>0</v>
      </c>
      <c r="P138" s="175">
        <v>0</v>
      </c>
      <c r="Q138" s="175">
        <f>ROUND(E138*P138,2)</f>
        <v>0</v>
      </c>
      <c r="R138" s="177"/>
      <c r="S138" s="177" t="s">
        <v>148</v>
      </c>
      <c r="T138" s="178" t="s">
        <v>226</v>
      </c>
      <c r="U138" s="160">
        <v>0</v>
      </c>
      <c r="V138" s="160">
        <f>ROUND(E138*U138,2)</f>
        <v>0</v>
      </c>
      <c r="W138" s="160"/>
      <c r="X138" s="160" t="s">
        <v>498</v>
      </c>
      <c r="Y138" s="160" t="s">
        <v>150</v>
      </c>
      <c r="Z138" s="149"/>
      <c r="AA138" s="149"/>
      <c r="AB138" s="149"/>
      <c r="AC138" s="149"/>
      <c r="AD138" s="149"/>
      <c r="AE138" s="149"/>
      <c r="AF138" s="149"/>
      <c r="AG138" s="149" t="s">
        <v>504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2" x14ac:dyDescent="0.2">
      <c r="A139" s="156"/>
      <c r="B139" s="157"/>
      <c r="C139" s="252" t="s">
        <v>520</v>
      </c>
      <c r="D139" s="253"/>
      <c r="E139" s="253"/>
      <c r="F139" s="253"/>
      <c r="G139" s="253"/>
      <c r="H139" s="160"/>
      <c r="I139" s="160"/>
      <c r="J139" s="160"/>
      <c r="K139" s="160"/>
      <c r="L139" s="160"/>
      <c r="M139" s="160"/>
      <c r="N139" s="159"/>
      <c r="O139" s="159"/>
      <c r="P139" s="159"/>
      <c r="Q139" s="159"/>
      <c r="R139" s="160"/>
      <c r="S139" s="160"/>
      <c r="T139" s="160"/>
      <c r="U139" s="160"/>
      <c r="V139" s="160"/>
      <c r="W139" s="160"/>
      <c r="X139" s="160"/>
      <c r="Y139" s="160"/>
      <c r="Z139" s="149"/>
      <c r="AA139" s="149"/>
      <c r="AB139" s="149"/>
      <c r="AC139" s="149"/>
      <c r="AD139" s="149"/>
      <c r="AE139" s="149"/>
      <c r="AF139" s="149"/>
      <c r="AG139" s="149" t="s">
        <v>221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87" t="str">
        <f>C139</f>
        <v>Náklady na vyhotovení dokumentace skutečného provedení stavby a její předání objednateli v požadované formě a požadovaném počtu.</v>
      </c>
      <c r="BB139" s="149"/>
      <c r="BC139" s="149"/>
      <c r="BD139" s="149"/>
      <c r="BE139" s="149"/>
      <c r="BF139" s="149"/>
      <c r="BG139" s="149"/>
      <c r="BH139" s="149"/>
    </row>
    <row r="140" spans="1:60" outlineLevel="2" x14ac:dyDescent="0.2">
      <c r="A140" s="156"/>
      <c r="B140" s="157"/>
      <c r="C140" s="190" t="s">
        <v>521</v>
      </c>
      <c r="D140" s="162"/>
      <c r="E140" s="163">
        <v>1</v>
      </c>
      <c r="F140" s="160"/>
      <c r="G140" s="160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49"/>
      <c r="AA140" s="149"/>
      <c r="AB140" s="149"/>
      <c r="AC140" s="149"/>
      <c r="AD140" s="149"/>
      <c r="AE140" s="149"/>
      <c r="AF140" s="149"/>
      <c r="AG140" s="149" t="s">
        <v>153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x14ac:dyDescent="0.2">
      <c r="A141" s="3"/>
      <c r="B141" s="4"/>
      <c r="C141" s="193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AE141">
        <v>12</v>
      </c>
      <c r="AF141">
        <v>21</v>
      </c>
      <c r="AG141" t="s">
        <v>129</v>
      </c>
    </row>
    <row r="142" spans="1:60" x14ac:dyDescent="0.2">
      <c r="A142" s="152"/>
      <c r="B142" s="153" t="s">
        <v>29</v>
      </c>
      <c r="C142" s="194"/>
      <c r="D142" s="154"/>
      <c r="E142" s="155"/>
      <c r="F142" s="155"/>
      <c r="G142" s="171">
        <f>G8+G49+G53+G57+G63+G65+G80+G101+G113+G116+G119+G121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AE142">
        <f>SUMIF(L7:L140,AE141,G7:G140)</f>
        <v>0</v>
      </c>
      <c r="AF142">
        <f>SUMIF(L7:L140,AF141,G7:G140)</f>
        <v>0</v>
      </c>
      <c r="AG142" t="s">
        <v>522</v>
      </c>
    </row>
    <row r="143" spans="1:60" x14ac:dyDescent="0.2">
      <c r="C143" s="195"/>
      <c r="D143" s="10"/>
      <c r="AG143" t="s">
        <v>523</v>
      </c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8XJr4n5XHPeeSOc/frIb8upmXxPtHK7Gc1t5t++ukBTlEDraqum8kk4UhgTaarVr6sESknANrtjF1s3ZOR1KA==" saltValue="EDHyM5Mp7yKwHNiB6lcGng==" spinCount="100000" sheet="1" formatRows="0"/>
  <mergeCells count="13">
    <mergeCell ref="C139:G139"/>
    <mergeCell ref="C123:G123"/>
    <mergeCell ref="C128:G128"/>
    <mergeCell ref="C131:G131"/>
    <mergeCell ref="C133:G133"/>
    <mergeCell ref="C135:G135"/>
    <mergeCell ref="C137:G137"/>
    <mergeCell ref="C118:G118"/>
    <mergeCell ref="A1:G1"/>
    <mergeCell ref="C2:G2"/>
    <mergeCell ref="C3:G3"/>
    <mergeCell ref="C4:G4"/>
    <mergeCell ref="C38:G3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D.1.4.1 D.1.4.1.1 Pol</vt:lpstr>
      <vt:lpstr>D.1.4.1 D.1.4.1.2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'D.1.4.1 D.1.4.1.1 Pol'!Názvy_tisku</vt:lpstr>
      <vt:lpstr>'D.1.4.1 D.1.4.1.2 Pol'!Názvy_tisku</vt:lpstr>
      <vt:lpstr>oadresa</vt:lpstr>
      <vt:lpstr>Stavba!Objednatel</vt:lpstr>
      <vt:lpstr>Stavba!Objekt</vt:lpstr>
      <vt:lpstr>'D.1.4.1 D.1.4.1.1 Pol'!Oblast_tisku</vt:lpstr>
      <vt:lpstr>'D.1.4.1 D.1.4.1.2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Ladislav Gróf</cp:lastModifiedBy>
  <cp:lastPrinted>2019-03-19T12:27:02Z</cp:lastPrinted>
  <dcterms:created xsi:type="dcterms:W3CDTF">2009-04-08T07:15:50Z</dcterms:created>
  <dcterms:modified xsi:type="dcterms:W3CDTF">2025-01-08T11:17:48Z</dcterms:modified>
</cp:coreProperties>
</file>